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Rozpočet" sheetId="1" r:id="rId1"/>
    <sheet name="Služby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8" i="1" l="1"/>
  <c r="Y27" i="1"/>
  <c r="Y22" i="1"/>
  <c r="Y28" i="1" s="1"/>
  <c r="Y11" i="1"/>
  <c r="AC12" i="2" l="1"/>
  <c r="AC17" i="2"/>
  <c r="AC22" i="2"/>
  <c r="AB12" i="2"/>
  <c r="AB17" i="2"/>
  <c r="AB22" i="2"/>
  <c r="AA12" i="2"/>
  <c r="AA17" i="2"/>
  <c r="AA22" i="2"/>
  <c r="AC28" i="2" l="1"/>
  <c r="AB28" i="2"/>
  <c r="AA28" i="2"/>
  <c r="X38" i="1" l="1"/>
  <c r="W38" i="1"/>
  <c r="X27" i="1"/>
  <c r="W27" i="1"/>
  <c r="X22" i="1"/>
  <c r="X28" i="1" s="1"/>
  <c r="W22" i="1"/>
  <c r="X11" i="1"/>
  <c r="W11" i="1"/>
  <c r="Z22" i="2"/>
  <c r="Y22" i="2"/>
  <c r="Z17" i="2"/>
  <c r="Y17" i="2"/>
  <c r="Z12" i="2"/>
  <c r="Y12" i="2"/>
  <c r="V38" i="1"/>
  <c r="U38" i="1"/>
  <c r="V27" i="1"/>
  <c r="U27" i="1"/>
  <c r="V22" i="1"/>
  <c r="U22" i="1"/>
  <c r="V11" i="1"/>
  <c r="U11" i="1"/>
  <c r="W22" i="2"/>
  <c r="W17" i="2"/>
  <c r="W12" i="2"/>
  <c r="W28" i="2" s="1"/>
  <c r="R38" i="1"/>
  <c r="S38" i="1"/>
  <c r="R11" i="1"/>
  <c r="S11" i="1"/>
  <c r="R28" i="1"/>
  <c r="R27" i="1"/>
  <c r="S27" i="1"/>
  <c r="R22" i="1"/>
  <c r="S22" i="1"/>
  <c r="S28" i="1" s="1"/>
  <c r="W28" i="1" l="1"/>
  <c r="Z28" i="2"/>
  <c r="Y28" i="2"/>
  <c r="V28" i="1"/>
  <c r="U28" i="1"/>
  <c r="X22" i="2"/>
  <c r="X17" i="2"/>
  <c r="X12" i="2"/>
  <c r="T38" i="1"/>
  <c r="T27" i="1"/>
  <c r="T22" i="1"/>
  <c r="T11" i="1"/>
  <c r="V22" i="2"/>
  <c r="V17" i="2"/>
  <c r="V12" i="2"/>
  <c r="T28" i="1" l="1"/>
  <c r="X28" i="2"/>
  <c r="V28" i="2"/>
  <c r="T22" i="2" l="1"/>
  <c r="T17" i="2"/>
  <c r="T12" i="2"/>
  <c r="Q38" i="1"/>
  <c r="S12" i="2"/>
  <c r="U12" i="2"/>
  <c r="S17" i="2"/>
  <c r="U17" i="2"/>
  <c r="S22" i="2"/>
  <c r="U22" i="2"/>
  <c r="P38" i="1"/>
  <c r="P11" i="1"/>
  <c r="Q11" i="1"/>
  <c r="P22" i="1"/>
  <c r="Q22" i="1"/>
  <c r="Q28" i="1" s="1"/>
  <c r="P27" i="1"/>
  <c r="Q27" i="1"/>
  <c r="O38" i="1"/>
  <c r="R12" i="2"/>
  <c r="R17" i="2"/>
  <c r="R22" i="2"/>
  <c r="O11" i="1"/>
  <c r="O22" i="1"/>
  <c r="O27" i="1"/>
  <c r="U28" i="2" l="1"/>
  <c r="T28" i="2"/>
  <c r="S28" i="2"/>
  <c r="P28" i="1"/>
  <c r="O28" i="1"/>
  <c r="R28" i="2"/>
  <c r="M38" i="1"/>
  <c r="N38" i="1"/>
  <c r="Q22" i="2" l="1"/>
  <c r="P22" i="2"/>
  <c r="O22" i="2"/>
  <c r="Q17" i="2"/>
  <c r="P17" i="2"/>
  <c r="O17" i="2"/>
  <c r="Q12" i="2"/>
  <c r="P12" i="2"/>
  <c r="O12" i="2"/>
  <c r="N11" i="1"/>
  <c r="N27" i="1"/>
  <c r="M27" i="1"/>
  <c r="N22" i="1"/>
  <c r="M22" i="1"/>
  <c r="M28" i="1" s="1"/>
  <c r="M11" i="1"/>
  <c r="N28" i="1" l="1"/>
  <c r="P28" i="2"/>
  <c r="O28" i="2"/>
  <c r="Q28" i="2"/>
  <c r="N22" i="2"/>
  <c r="N17" i="2"/>
  <c r="N12" i="2"/>
  <c r="N28" i="2" l="1"/>
  <c r="K38" i="1"/>
  <c r="L38" i="1" l="1"/>
  <c r="K12" i="2"/>
  <c r="K17" i="2"/>
  <c r="K22" i="2"/>
  <c r="K28" i="2" l="1"/>
  <c r="J38" i="1"/>
  <c r="M22" i="2" l="1"/>
  <c r="L22" i="2"/>
  <c r="J22" i="2"/>
  <c r="I22" i="2"/>
  <c r="H22" i="2"/>
  <c r="M17" i="2"/>
  <c r="L17" i="2"/>
  <c r="J17" i="2"/>
  <c r="J28" i="2" s="1"/>
  <c r="I17" i="2"/>
  <c r="H17" i="2"/>
  <c r="M12" i="2"/>
  <c r="L12" i="2"/>
  <c r="J12" i="2"/>
  <c r="I12" i="2"/>
  <c r="H12" i="2"/>
  <c r="I38" i="1"/>
  <c r="H38" i="1"/>
  <c r="G38" i="1"/>
  <c r="F38" i="1"/>
  <c r="E38" i="1"/>
  <c r="D38" i="1"/>
  <c r="L27" i="1"/>
  <c r="K27" i="1"/>
  <c r="J27" i="1"/>
  <c r="I27" i="1"/>
  <c r="H27" i="1"/>
  <c r="L22" i="1"/>
  <c r="K22" i="1"/>
  <c r="J22" i="1"/>
  <c r="I22" i="1"/>
  <c r="I28" i="1" s="1"/>
  <c r="H22" i="1"/>
  <c r="L11" i="1"/>
  <c r="K11" i="1"/>
  <c r="J11" i="1"/>
  <c r="I11" i="1"/>
  <c r="H11" i="1"/>
  <c r="J28" i="1" l="1"/>
  <c r="L28" i="1"/>
  <c r="L28" i="2"/>
  <c r="H28" i="2"/>
  <c r="M28" i="2"/>
  <c r="I28" i="2"/>
  <c r="K28" i="1"/>
  <c r="H28" i="1"/>
</calcChain>
</file>

<file path=xl/sharedStrings.xml><?xml version="1.0" encoding="utf-8"?>
<sst xmlns="http://schemas.openxmlformats.org/spreadsheetml/2006/main" count="277" uniqueCount="156">
  <si>
    <t>Celkem bytů 182</t>
  </si>
  <si>
    <t>průměrný počet osob 333/ročně</t>
  </si>
  <si>
    <t>Položka rozpočtu</t>
  </si>
  <si>
    <t>kód rozpočtu</t>
  </si>
  <si>
    <t>vazba na stanovy</t>
  </si>
  <si>
    <t>způsoby rozúčtování jednotlivých složek</t>
  </si>
  <si>
    <t>vypořádání položky</t>
  </si>
  <si>
    <t>výše předpisu (měsíčně/ročně)</t>
  </si>
  <si>
    <t>skutečnost 2017</t>
  </si>
  <si>
    <t>Schválený rozpočet na rok 2018</t>
  </si>
  <si>
    <t>PŘÍJMY</t>
  </si>
  <si>
    <t>pronájem nebytových prostor</t>
  </si>
  <si>
    <t>P1</t>
  </si>
  <si>
    <t>Čl. 18 odst. 3 písm. e)</t>
  </si>
  <si>
    <t>spoluvl. podíl</t>
  </si>
  <si>
    <t>FINANČNĚ VYPOŘÁDAT</t>
  </si>
  <si>
    <t>dle smlouvy</t>
  </si>
  <si>
    <t>nájemné</t>
  </si>
  <si>
    <t>P2</t>
  </si>
  <si>
    <t>PŘÍJMY CELKEM</t>
  </si>
  <si>
    <t>VÝDAJE NA SPRÁVU</t>
  </si>
  <si>
    <t>Krátkodobé zálohy</t>
  </si>
  <si>
    <t>Čl. 17 odst. 2 písm. a)</t>
  </si>
  <si>
    <t>Činnosti provozně-technické povahy</t>
  </si>
  <si>
    <t>Čl. 3 odst. 3              Čl.17 odst.4 písm. a)</t>
  </si>
  <si>
    <t>krátkodobá záloha na údržbu a běžné opravy</t>
  </si>
  <si>
    <t>VP1</t>
  </si>
  <si>
    <t>Čl. 18 odst. 3 písm. c)</t>
  </si>
  <si>
    <t>pojištění domu</t>
  </si>
  <si>
    <t>VP2</t>
  </si>
  <si>
    <t>Činnosti správní povahy</t>
  </si>
  <si>
    <t>Čl. 3 odst. 4              Čl.17 odst.4 písm. b)</t>
  </si>
  <si>
    <t>správní režie</t>
  </si>
  <si>
    <t>VS1</t>
  </si>
  <si>
    <t>Čl. 18 odst. 3 písm. d)</t>
  </si>
  <si>
    <t>rovný díl na byt</t>
  </si>
  <si>
    <t>odměny statutárním orgánům</t>
  </si>
  <si>
    <t>VS2</t>
  </si>
  <si>
    <t>poplatek za správu</t>
  </si>
  <si>
    <t>VS3</t>
  </si>
  <si>
    <t>pojištění  príšlušenstvím + SČMBD</t>
  </si>
  <si>
    <t>VS4</t>
  </si>
  <si>
    <t>Krátkodobé zálohy celkem</t>
  </si>
  <si>
    <t>Dlouhodobé zálohy</t>
  </si>
  <si>
    <t>Čl. 17 odst. 2 písm. b,c)</t>
  </si>
  <si>
    <t>dlouhodobá záloha na opravy, rekonstrukce a modernizace</t>
  </si>
  <si>
    <t>D1</t>
  </si>
  <si>
    <t>Čl. 18 odst. 3 písm. a)</t>
  </si>
  <si>
    <t>NEVYPOŘÁDÁVÁ SE - PŘEVÉST</t>
  </si>
  <si>
    <t>dlouhodobá záloha na úhradu splátek úvěrů, zápůjček, úroků a poplatků</t>
  </si>
  <si>
    <t>D2</t>
  </si>
  <si>
    <t>Čl. 18 odst. 3 písm. b)</t>
  </si>
  <si>
    <t>x</t>
  </si>
  <si>
    <t>Dlouhodobé zálohy celkem</t>
  </si>
  <si>
    <t>VÝDAJE NA SPRÁVU CELKEM</t>
  </si>
  <si>
    <t>Dlouhodobá záloha na opravy</t>
  </si>
  <si>
    <t>rok 2016</t>
  </si>
  <si>
    <t>předpoklad 2017</t>
  </si>
  <si>
    <t>návrh 2018</t>
  </si>
  <si>
    <t>předpoklad 2018</t>
  </si>
  <si>
    <t>předpoklad 2019</t>
  </si>
  <si>
    <t>Počáteční zůstatek k 1.1.</t>
  </si>
  <si>
    <t>Tvorba</t>
  </si>
  <si>
    <t>Čerpání DZ na opravy</t>
  </si>
  <si>
    <t>Konečný stav</t>
  </si>
  <si>
    <r>
      <t>Započtená plocha bytů (m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 </t>
    </r>
  </si>
  <si>
    <t>Spoluvlastnický podíl bytů:</t>
  </si>
  <si>
    <t>Výtah nepoužívá bytů:</t>
  </si>
  <si>
    <t>ROZPIS ZÁLOH NA SLUŽBY SPOJENÉ S UŽÍVÁNÍM BYTU A DOMU</t>
  </si>
  <si>
    <t>Položka zálohy</t>
  </si>
  <si>
    <t>SUV 599-600</t>
  </si>
  <si>
    <t>S11</t>
  </si>
  <si>
    <t>Čl. 19 odst. 4 písm. a)</t>
  </si>
  <si>
    <t>vyhláška MMR 269/2015</t>
  </si>
  <si>
    <t>individuálně</t>
  </si>
  <si>
    <t>SUV 601-602</t>
  </si>
  <si>
    <t>S12</t>
  </si>
  <si>
    <t>SUV 603-604</t>
  </si>
  <si>
    <t>S13</t>
  </si>
  <si>
    <t>SUV 605-606</t>
  </si>
  <si>
    <t>S14</t>
  </si>
  <si>
    <t>SUV celkem</t>
  </si>
  <si>
    <t>TUV (ohřev + voda) 599-600</t>
  </si>
  <si>
    <t>S21</t>
  </si>
  <si>
    <t>TUV (ohřev + voda) 601-602</t>
  </si>
  <si>
    <t>S22</t>
  </si>
  <si>
    <t>TUV (ohřev + voda) 603-604</t>
  </si>
  <si>
    <t>S23</t>
  </si>
  <si>
    <t>TUV (ohřev + voda) 605-606</t>
  </si>
  <si>
    <t>S24</t>
  </si>
  <si>
    <t>TUV celkem</t>
  </si>
  <si>
    <t>Teplo 599-600</t>
  </si>
  <si>
    <t>S31</t>
  </si>
  <si>
    <t>Čl. 19 odst. 4 písm. c)</t>
  </si>
  <si>
    <t>Teplo 601-602</t>
  </si>
  <si>
    <t>S32</t>
  </si>
  <si>
    <t>Teplo 603-604</t>
  </si>
  <si>
    <t>S33</t>
  </si>
  <si>
    <t>Teplo 605-606</t>
  </si>
  <si>
    <t>S34</t>
  </si>
  <si>
    <t>Teplo celkem</t>
  </si>
  <si>
    <t>elektřina společné prostory ++</t>
  </si>
  <si>
    <t>S50</t>
  </si>
  <si>
    <t>Čl. 19 odst. 4 písm. b)</t>
  </si>
  <si>
    <t>výtah - provoz ++</t>
  </si>
  <si>
    <t>S61</t>
  </si>
  <si>
    <t>výtah - elektřina</t>
  </si>
  <si>
    <t>S62</t>
  </si>
  <si>
    <t>TDO</t>
  </si>
  <si>
    <t>S70</t>
  </si>
  <si>
    <t>úklid společných prostor ++</t>
  </si>
  <si>
    <t>S80</t>
  </si>
  <si>
    <t>Zálohy na služby celkem</t>
  </si>
  <si>
    <t>Skutečnost 2018</t>
  </si>
  <si>
    <t>skutečnost 2018</t>
  </si>
  <si>
    <t>Schválený rozpočet na rok 2019</t>
  </si>
  <si>
    <t>Schválený předpis záloh na rok 2018</t>
  </si>
  <si>
    <t>Schválená výše záloh na rok 2019</t>
  </si>
  <si>
    <t>Uhrazené zálohy na rok 2018</t>
  </si>
  <si>
    <t>předpoklad 2019 upravený</t>
  </si>
  <si>
    <t>Uhrazené zálohy na rok 2019</t>
  </si>
  <si>
    <t>skutečnost  2019</t>
  </si>
  <si>
    <t>skutečnost 2019</t>
  </si>
  <si>
    <t>Skutečnost 2019</t>
  </si>
  <si>
    <t>Schválený rozpočet na rok 2020</t>
  </si>
  <si>
    <t>Schválená výše záloh na rok 2020</t>
  </si>
  <si>
    <t>Upravené předpisy na rok 2020</t>
  </si>
  <si>
    <t>Skutečnost 2020</t>
  </si>
  <si>
    <t>Rozpočet 2020</t>
  </si>
  <si>
    <t>skutečnost 2020</t>
  </si>
  <si>
    <t>skutečnost  2020</t>
  </si>
  <si>
    <t>Schválený rozpočet na rok 2021</t>
  </si>
  <si>
    <t>Schválená výše záloh na rok 2021</t>
  </si>
  <si>
    <t>skutečnost 2021</t>
  </si>
  <si>
    <t>Rozpočet 2021</t>
  </si>
  <si>
    <t>Upravené předpisy na rok 2021</t>
  </si>
  <si>
    <t>schválený rozpočet na rok 2022</t>
  </si>
  <si>
    <t>Schválená  výše záloh na rok 2022</t>
  </si>
  <si>
    <t>Skutečnost 2021</t>
  </si>
  <si>
    <t>Schválený rozpočet na rok 2022</t>
  </si>
  <si>
    <t>178 bytů v osobním vlastnictví k 31.5.2022</t>
  </si>
  <si>
    <t>Upravený návrh záloh od 1.8.2022</t>
  </si>
  <si>
    <t>návhr rozpočtu na rok 2023</t>
  </si>
  <si>
    <t>Návrh záloh na rok 2023</t>
  </si>
  <si>
    <t>skutečnost 2022</t>
  </si>
  <si>
    <t>Skutečnost 2022</t>
  </si>
  <si>
    <t>upravený návrh od srpna 2022</t>
  </si>
  <si>
    <t>skutečnost 2023</t>
  </si>
  <si>
    <t>návhr rozpočtu na rok 2024</t>
  </si>
  <si>
    <t>Skutečnost 2023</t>
  </si>
  <si>
    <t>Návrh záloh na rok 2024</t>
  </si>
  <si>
    <t>skutečnost 2024</t>
  </si>
  <si>
    <t>předpisy plateb za rok 2024</t>
  </si>
  <si>
    <t>předpisy na rok 2024</t>
  </si>
  <si>
    <t>návrh záloh 2025</t>
  </si>
  <si>
    <t>návhr rozpočtu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</si>
</sst>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\ &quot;Kč&quot;"/>
  </numFmts>
  <fonts count="13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249977111117893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8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Alignment="1">
      <alignment horizontal="left" vertical="center"/>
    </xf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3" fillId="7" borderId="5" xfId="0" applyFont="1" applyFill="1" applyBorder="1"/>
    <xf numFmtId="0" fontId="3" fillId="7" borderId="0" xfId="0" applyFont="1" applyFill="1"/>
    <xf numFmtId="0" fontId="2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wrapText="1"/>
    </xf>
    <xf numFmtId="0" fontId="1" fillId="7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3" xfId="0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2" fillId="0" borderId="26" xfId="0" applyNumberFormat="1" applyFont="1" applyBorder="1" applyAlignment="1">
      <alignment horizontal="center"/>
    </xf>
    <xf numFmtId="4" fontId="2" fillId="0" borderId="27" xfId="0" applyNumberFormat="1" applyFont="1" applyBorder="1" applyAlignment="1">
      <alignment horizontal="center"/>
    </xf>
    <xf numFmtId="0" fontId="3" fillId="7" borderId="28" xfId="0" applyFont="1" applyFill="1" applyBorder="1"/>
    <xf numFmtId="0" fontId="2" fillId="7" borderId="29" xfId="0" applyFont="1" applyFill="1" applyBorder="1" applyAlignment="1">
      <alignment horizontal="center"/>
    </xf>
    <xf numFmtId="0" fontId="0" fillId="7" borderId="29" xfId="0" applyFill="1" applyBorder="1"/>
    <xf numFmtId="0" fontId="0" fillId="7" borderId="29" xfId="0" applyFill="1" applyBorder="1" applyAlignment="1">
      <alignment horizontal="center"/>
    </xf>
    <xf numFmtId="4" fontId="1" fillId="7" borderId="30" xfId="0" applyNumberFormat="1" applyFont="1" applyFill="1" applyBorder="1" applyAlignment="1">
      <alignment horizontal="center"/>
    </xf>
    <xf numFmtId="4" fontId="2" fillId="7" borderId="17" xfId="0" applyNumberFormat="1" applyFont="1" applyFill="1" applyBorder="1" applyAlignment="1">
      <alignment horizontal="center"/>
    </xf>
    <xf numFmtId="4" fontId="2" fillId="7" borderId="31" xfId="0" applyNumberFormat="1" applyFont="1" applyFill="1" applyBorder="1" applyAlignment="1">
      <alignment horizontal="center"/>
    </xf>
    <xf numFmtId="0" fontId="3" fillId="8" borderId="32" xfId="0" applyFont="1" applyFill="1" applyBorder="1"/>
    <xf numFmtId="0" fontId="3" fillId="8" borderId="33" xfId="0" applyFont="1" applyFill="1" applyBorder="1" applyAlignment="1">
      <alignment horizontal="center"/>
    </xf>
    <xf numFmtId="0" fontId="0" fillId="8" borderId="33" xfId="0" applyFill="1" applyBorder="1"/>
    <xf numFmtId="0" fontId="0" fillId="8" borderId="33" xfId="0" applyFill="1" applyBorder="1" applyAlignment="1">
      <alignment horizontal="center"/>
    </xf>
    <xf numFmtId="4" fontId="1" fillId="8" borderId="33" xfId="0" applyNumberFormat="1" applyFont="1" applyFill="1" applyBorder="1" applyAlignment="1">
      <alignment horizontal="center"/>
    </xf>
    <xf numFmtId="4" fontId="2" fillId="8" borderId="33" xfId="0" applyNumberFormat="1" applyFont="1" applyFill="1" applyBorder="1" applyAlignment="1">
      <alignment horizontal="center"/>
    </xf>
    <xf numFmtId="4" fontId="2" fillId="8" borderId="34" xfId="0" applyNumberFormat="1" applyFont="1" applyFill="1" applyBorder="1" applyAlignment="1">
      <alignment horizontal="center"/>
    </xf>
    <xf numFmtId="0" fontId="2" fillId="9" borderId="12" xfId="0" applyFont="1" applyFill="1" applyBorder="1" applyAlignment="1">
      <alignment horizontal="left" wrapText="1"/>
    </xf>
    <xf numFmtId="0" fontId="2" fillId="9" borderId="35" xfId="0" applyFont="1" applyFill="1" applyBorder="1" applyAlignment="1">
      <alignment horizontal="center" wrapText="1"/>
    </xf>
    <xf numFmtId="0" fontId="0" fillId="9" borderId="14" xfId="0" applyFill="1" applyBorder="1"/>
    <xf numFmtId="0" fontId="0" fillId="9" borderId="36" xfId="0" applyFill="1" applyBorder="1"/>
    <xf numFmtId="0" fontId="0" fillId="9" borderId="37" xfId="0" applyFill="1" applyBorder="1" applyAlignment="1">
      <alignment horizontal="center"/>
    </xf>
    <xf numFmtId="4" fontId="1" fillId="9" borderId="37" xfId="0" applyNumberFormat="1" applyFont="1" applyFill="1" applyBorder="1" applyAlignment="1">
      <alignment horizontal="center"/>
    </xf>
    <xf numFmtId="4" fontId="2" fillId="9" borderId="37" xfId="0" applyNumberFormat="1" applyFont="1" applyFill="1" applyBorder="1" applyAlignment="1">
      <alignment horizontal="center"/>
    </xf>
    <xf numFmtId="4" fontId="2" fillId="9" borderId="38" xfId="0" applyNumberFormat="1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wrapText="1"/>
    </xf>
    <xf numFmtId="0" fontId="0" fillId="0" borderId="36" xfId="0" applyBorder="1"/>
    <xf numFmtId="0" fontId="0" fillId="0" borderId="37" xfId="0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4" fontId="2" fillId="0" borderId="37" xfId="0" applyNumberFormat="1" applyFont="1" applyBorder="1" applyAlignment="1">
      <alignment horizontal="center"/>
    </xf>
    <xf numFmtId="4" fontId="2" fillId="0" borderId="38" xfId="0" applyNumberFormat="1" applyFont="1" applyBorder="1" applyAlignment="1">
      <alignment horizont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4" fontId="2" fillId="0" borderId="41" xfId="0" applyNumberFormat="1" applyFont="1" applyBorder="1" applyAlignment="1">
      <alignment horizontal="center" vertical="center"/>
    </xf>
    <xf numFmtId="4" fontId="2" fillId="0" borderId="42" xfId="0" applyNumberFormat="1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4" fontId="2" fillId="0" borderId="45" xfId="0" applyNumberFormat="1" applyFont="1" applyBorder="1" applyAlignment="1">
      <alignment horizontal="center" vertical="center"/>
    </xf>
    <xf numFmtId="4" fontId="2" fillId="0" borderId="46" xfId="0" applyNumberFormat="1" applyFont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33" xfId="0" applyBorder="1" applyAlignment="1">
      <alignment horizontal="center"/>
    </xf>
    <xf numFmtId="4" fontId="1" fillId="0" borderId="33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34" xfId="0" applyNumberFormat="1" applyFont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4" fontId="2" fillId="0" borderId="52" xfId="0" applyNumberFormat="1" applyFont="1" applyBorder="1" applyAlignment="1">
      <alignment horizontal="center" vertical="center"/>
    </xf>
    <xf numFmtId="4" fontId="2" fillId="0" borderId="53" xfId="0" applyNumberFormat="1" applyFont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4" fontId="2" fillId="0" borderId="56" xfId="0" applyNumberFormat="1" applyFont="1" applyBorder="1" applyAlignment="1">
      <alignment horizontal="center" vertical="center"/>
    </xf>
    <xf numFmtId="4" fontId="2" fillId="0" borderId="57" xfId="0" applyNumberFormat="1" applyFont="1" applyBorder="1" applyAlignment="1">
      <alignment horizontal="center" vertical="center"/>
    </xf>
    <xf numFmtId="0" fontId="2" fillId="9" borderId="58" xfId="0" applyFont="1" applyFill="1" applyBorder="1" applyAlignment="1">
      <alignment horizontal="left" wrapText="1"/>
    </xf>
    <xf numFmtId="0" fontId="0" fillId="9" borderId="59" xfId="0" applyFill="1" applyBorder="1" applyAlignment="1">
      <alignment horizontal="center" vertical="center"/>
    </xf>
    <xf numFmtId="0" fontId="0" fillId="9" borderId="60" xfId="0" applyFill="1" applyBorder="1" applyAlignment="1">
      <alignment horizontal="left" vertical="center" wrapText="1"/>
    </xf>
    <xf numFmtId="0" fontId="0" fillId="9" borderId="60" xfId="0" applyFill="1" applyBorder="1" applyAlignment="1">
      <alignment horizontal="center" vertical="center"/>
    </xf>
    <xf numFmtId="4" fontId="2" fillId="9" borderId="61" xfId="0" applyNumberFormat="1" applyFont="1" applyFill="1" applyBorder="1" applyAlignment="1">
      <alignment horizontal="center" vertical="center"/>
    </xf>
    <xf numFmtId="4" fontId="2" fillId="9" borderId="62" xfId="0" applyNumberFormat="1" applyFont="1" applyFill="1" applyBorder="1" applyAlignment="1">
      <alignment horizontal="center" vertical="center"/>
    </xf>
    <xf numFmtId="4" fontId="2" fillId="9" borderId="63" xfId="0" applyNumberFormat="1" applyFont="1" applyFill="1" applyBorder="1" applyAlignment="1">
      <alignment horizontal="center" vertical="center"/>
    </xf>
    <xf numFmtId="4" fontId="2" fillId="9" borderId="64" xfId="0" applyNumberFormat="1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horizontal="left" wrapText="1"/>
    </xf>
    <xf numFmtId="0" fontId="2" fillId="11" borderId="48" xfId="0" applyFont="1" applyFill="1" applyBorder="1" applyAlignment="1">
      <alignment horizontal="center" wrapText="1"/>
    </xf>
    <xf numFmtId="0" fontId="0" fillId="11" borderId="65" xfId="0" applyFill="1" applyBorder="1"/>
    <xf numFmtId="0" fontId="0" fillId="11" borderId="66" xfId="0" applyFill="1" applyBorder="1"/>
    <xf numFmtId="0" fontId="0" fillId="11" borderId="67" xfId="0" applyFill="1" applyBorder="1" applyAlignment="1">
      <alignment horizontal="center"/>
    </xf>
    <xf numFmtId="4" fontId="1" fillId="11" borderId="67" xfId="0" applyNumberFormat="1" applyFont="1" applyFill="1" applyBorder="1" applyAlignment="1">
      <alignment horizontal="center"/>
    </xf>
    <xf numFmtId="4" fontId="2" fillId="11" borderId="67" xfId="0" applyNumberFormat="1" applyFont="1" applyFill="1" applyBorder="1" applyAlignment="1">
      <alignment horizontal="center"/>
    </xf>
    <xf numFmtId="4" fontId="2" fillId="11" borderId="68" xfId="0" applyNumberFormat="1" applyFont="1" applyFill="1" applyBorder="1" applyAlignment="1">
      <alignment horizontal="center"/>
    </xf>
    <xf numFmtId="0" fontId="0" fillId="0" borderId="69" xfId="0" applyBorder="1" applyAlignment="1">
      <alignment vertical="center" wrapText="1"/>
    </xf>
    <xf numFmtId="0" fontId="0" fillId="0" borderId="70" xfId="0" applyBorder="1" applyAlignment="1">
      <alignment horizontal="center" vertical="center"/>
    </xf>
    <xf numFmtId="0" fontId="0" fillId="0" borderId="70" xfId="0" applyBorder="1" applyAlignment="1">
      <alignment horizontal="left" vertical="center" wrapText="1"/>
    </xf>
    <xf numFmtId="4" fontId="2" fillId="0" borderId="70" xfId="0" applyNumberFormat="1" applyFont="1" applyBorder="1" applyAlignment="1">
      <alignment horizontal="center" vertical="center"/>
    </xf>
    <xf numFmtId="4" fontId="2" fillId="0" borderId="71" xfId="0" applyNumberFormat="1" applyFont="1" applyBorder="1" applyAlignment="1">
      <alignment horizontal="center" vertical="center"/>
    </xf>
    <xf numFmtId="0" fontId="0" fillId="0" borderId="54" xfId="0" applyBorder="1" applyAlignment="1">
      <alignment vertical="center" wrapText="1"/>
    </xf>
    <xf numFmtId="0" fontId="2" fillId="11" borderId="58" xfId="0" applyFont="1" applyFill="1" applyBorder="1" applyAlignment="1">
      <alignment horizontal="left" wrapText="1"/>
    </xf>
    <xf numFmtId="0" fontId="0" fillId="11" borderId="60" xfId="0" applyFill="1" applyBorder="1" applyAlignment="1">
      <alignment horizontal="center" vertical="center"/>
    </xf>
    <xf numFmtId="0" fontId="0" fillId="11" borderId="60" xfId="0" applyFill="1" applyBorder="1" applyAlignment="1">
      <alignment horizontal="left" vertical="center" wrapText="1"/>
    </xf>
    <xf numFmtId="4" fontId="2" fillId="11" borderId="61" xfId="0" applyNumberFormat="1" applyFont="1" applyFill="1" applyBorder="1" applyAlignment="1">
      <alignment horizontal="center" vertical="center"/>
    </xf>
    <xf numFmtId="4" fontId="2" fillId="11" borderId="62" xfId="0" applyNumberFormat="1" applyFont="1" applyFill="1" applyBorder="1" applyAlignment="1">
      <alignment horizontal="center" vertical="center"/>
    </xf>
    <xf numFmtId="4" fontId="2" fillId="11" borderId="63" xfId="0" applyNumberFormat="1" applyFont="1" applyFill="1" applyBorder="1" applyAlignment="1">
      <alignment horizontal="center" vertical="center"/>
    </xf>
    <xf numFmtId="0" fontId="3" fillId="8" borderId="72" xfId="0" applyFont="1" applyFill="1" applyBorder="1"/>
    <xf numFmtId="0" fontId="2" fillId="8" borderId="73" xfId="0" applyFont="1" applyFill="1" applyBorder="1" applyAlignment="1">
      <alignment horizontal="center"/>
    </xf>
    <xf numFmtId="0" fontId="1" fillId="8" borderId="73" xfId="0" applyFont="1" applyFill="1" applyBorder="1"/>
    <xf numFmtId="0" fontId="0" fillId="8" borderId="73" xfId="0" applyFill="1" applyBorder="1"/>
    <xf numFmtId="0" fontId="0" fillId="8" borderId="74" xfId="0" applyFill="1" applyBorder="1" applyAlignment="1">
      <alignment horizontal="center" vertical="center"/>
    </xf>
    <xf numFmtId="4" fontId="2" fillId="8" borderId="17" xfId="0" applyNumberFormat="1" applyFont="1" applyFill="1" applyBorder="1" applyAlignment="1">
      <alignment horizontal="center" vertical="center"/>
    </xf>
    <xf numFmtId="4" fontId="2" fillId="8" borderId="31" xfId="0" applyNumberFormat="1" applyFont="1" applyFill="1" applyBorder="1" applyAlignment="1">
      <alignment horizontal="center" vertical="center"/>
    </xf>
    <xf numFmtId="0" fontId="0" fillId="0" borderId="81" xfId="0" applyBorder="1"/>
    <xf numFmtId="0" fontId="0" fillId="0" borderId="82" xfId="0" applyBorder="1"/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0" fontId="0" fillId="0" borderId="83" xfId="0" applyBorder="1"/>
    <xf numFmtId="0" fontId="2" fillId="0" borderId="51" xfId="0" applyFont="1" applyBorder="1" applyAlignment="1">
      <alignment horizontal="center"/>
    </xf>
    <xf numFmtId="4" fontId="2" fillId="0" borderId="52" xfId="0" applyNumberFormat="1" applyFont="1" applyBorder="1" applyAlignment="1">
      <alignment horizontal="center"/>
    </xf>
    <xf numFmtId="4" fontId="2" fillId="0" borderId="53" xfId="0" applyNumberFormat="1" applyFont="1" applyBorder="1" applyAlignment="1">
      <alignment horizontal="center"/>
    </xf>
    <xf numFmtId="0" fontId="0" fillId="0" borderId="51" xfId="0" applyBorder="1"/>
    <xf numFmtId="0" fontId="0" fillId="0" borderId="84" xfId="0" applyBorder="1"/>
    <xf numFmtId="0" fontId="0" fillId="0" borderId="44" xfId="0" applyBorder="1"/>
    <xf numFmtId="4" fontId="2" fillId="0" borderId="45" xfId="0" applyNumberFormat="1" applyFont="1" applyBorder="1" applyAlignment="1">
      <alignment horizontal="center"/>
    </xf>
    <xf numFmtId="4" fontId="2" fillId="0" borderId="4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0" borderId="56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1" fillId="0" borderId="56" xfId="0" applyFont="1" applyBorder="1" applyAlignment="1">
      <alignment horizontal="center"/>
    </xf>
    <xf numFmtId="4" fontId="2" fillId="0" borderId="56" xfId="0" applyNumberFormat="1" applyFont="1" applyBorder="1" applyAlignment="1">
      <alignment horizontal="center"/>
    </xf>
    <xf numFmtId="4" fontId="2" fillId="0" borderId="57" xfId="0" applyNumberFormat="1" applyFont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0" fillId="12" borderId="36" xfId="0" applyFill="1" applyBorder="1" applyAlignment="1">
      <alignment horizontal="center" vertical="center"/>
    </xf>
    <xf numFmtId="0" fontId="0" fillId="12" borderId="37" xfId="0" applyFill="1" applyBorder="1" applyAlignment="1">
      <alignment horizontal="left" vertical="center" wrapText="1"/>
    </xf>
    <xf numFmtId="0" fontId="0" fillId="12" borderId="37" xfId="0" applyFill="1" applyBorder="1" applyAlignment="1">
      <alignment horizontal="center" vertical="center" wrapText="1"/>
    </xf>
    <xf numFmtId="0" fontId="0" fillId="12" borderId="37" xfId="0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4" fontId="2" fillId="12" borderId="14" xfId="0" applyNumberFormat="1" applyFont="1" applyFill="1" applyBorder="1" applyAlignment="1">
      <alignment horizontal="center"/>
    </xf>
    <xf numFmtId="4" fontId="2" fillId="12" borderId="15" xfId="0" applyNumberFormat="1" applyFont="1" applyFill="1" applyBorder="1" applyAlignment="1">
      <alignment horizontal="center"/>
    </xf>
    <xf numFmtId="0" fontId="0" fillId="0" borderId="85" xfId="0" applyBorder="1" applyAlignment="1">
      <alignment vertical="center"/>
    </xf>
    <xf numFmtId="0" fontId="0" fillId="0" borderId="82" xfId="0" applyBorder="1" applyAlignment="1">
      <alignment horizontal="center" vertical="center"/>
    </xf>
    <xf numFmtId="0" fontId="0" fillId="0" borderId="86" xfId="0" applyBorder="1" applyAlignment="1">
      <alignment horizontal="left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6" xfId="0" applyBorder="1" applyAlignment="1">
      <alignment horizontal="center"/>
    </xf>
    <xf numFmtId="0" fontId="1" fillId="0" borderId="86" xfId="0" applyFont="1" applyBorder="1" applyAlignment="1">
      <alignment horizontal="center"/>
    </xf>
    <xf numFmtId="4" fontId="2" fillId="0" borderId="86" xfId="0" applyNumberFormat="1" applyFont="1" applyBorder="1" applyAlignment="1">
      <alignment horizontal="center"/>
    </xf>
    <xf numFmtId="4" fontId="2" fillId="0" borderId="87" xfId="0" applyNumberFormat="1" applyFont="1" applyBorder="1" applyAlignment="1">
      <alignment horizontal="center"/>
    </xf>
    <xf numFmtId="0" fontId="0" fillId="10" borderId="12" xfId="0" applyFill="1" applyBorder="1" applyAlignment="1">
      <alignment vertical="center"/>
    </xf>
    <xf numFmtId="0" fontId="0" fillId="10" borderId="36" xfId="0" applyFill="1" applyBorder="1" applyAlignment="1">
      <alignment horizontal="center" vertical="center"/>
    </xf>
    <xf numFmtId="0" fontId="0" fillId="10" borderId="37" xfId="0" applyFill="1" applyBorder="1" applyAlignment="1">
      <alignment horizontal="left" vertical="center" wrapText="1"/>
    </xf>
    <xf numFmtId="0" fontId="0" fillId="10" borderId="37" xfId="0" applyFill="1" applyBorder="1" applyAlignment="1">
      <alignment horizontal="center" vertical="center" wrapText="1"/>
    </xf>
    <xf numFmtId="0" fontId="0" fillId="10" borderId="37" xfId="0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4" fontId="2" fillId="10" borderId="14" xfId="0" applyNumberFormat="1" applyFont="1" applyFill="1" applyBorder="1" applyAlignment="1">
      <alignment horizontal="center"/>
    </xf>
    <xf numFmtId="4" fontId="2" fillId="10" borderId="15" xfId="0" applyNumberFormat="1" applyFont="1" applyFill="1" applyBorder="1" applyAlignment="1">
      <alignment horizontal="center"/>
    </xf>
    <xf numFmtId="0" fontId="0" fillId="8" borderId="12" xfId="0" applyFill="1" applyBorder="1" applyAlignment="1">
      <alignment vertical="center"/>
    </xf>
    <xf numFmtId="0" fontId="0" fillId="8" borderId="36" xfId="0" applyFill="1" applyBorder="1" applyAlignment="1">
      <alignment horizontal="center" vertical="center"/>
    </xf>
    <xf numFmtId="0" fontId="0" fillId="8" borderId="37" xfId="0" applyFill="1" applyBorder="1" applyAlignment="1">
      <alignment horizontal="left" vertical="center" wrapText="1"/>
    </xf>
    <xf numFmtId="0" fontId="0" fillId="8" borderId="37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4" fontId="2" fillId="8" borderId="14" xfId="0" applyNumberFormat="1" applyFont="1" applyFill="1" applyBorder="1" applyAlignment="1">
      <alignment horizontal="center"/>
    </xf>
    <xf numFmtId="4" fontId="2" fillId="8" borderId="15" xfId="0" applyNumberFormat="1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2" fillId="13" borderId="28" xfId="0" applyFont="1" applyFill="1" applyBorder="1"/>
    <xf numFmtId="0" fontId="2" fillId="13" borderId="29" xfId="0" applyFont="1" applyFill="1" applyBorder="1" applyAlignment="1">
      <alignment horizontal="center"/>
    </xf>
    <xf numFmtId="0" fontId="1" fillId="13" borderId="29" xfId="0" applyFont="1" applyFill="1" applyBorder="1"/>
    <xf numFmtId="0" fontId="0" fillId="13" borderId="29" xfId="0" applyFill="1" applyBorder="1"/>
    <xf numFmtId="0" fontId="0" fillId="13" borderId="30" xfId="0" applyFill="1" applyBorder="1"/>
    <xf numFmtId="4" fontId="2" fillId="13" borderId="17" xfId="0" applyNumberFormat="1" applyFont="1" applyFill="1" applyBorder="1" applyAlignment="1">
      <alignment horizontal="center"/>
    </xf>
    <xf numFmtId="4" fontId="2" fillId="13" borderId="31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4" fontId="10" fillId="0" borderId="41" xfId="0" applyNumberFormat="1" applyFont="1" applyBorder="1" applyAlignment="1">
      <alignment horizontal="center" vertical="center"/>
    </xf>
    <xf numFmtId="4" fontId="11" fillId="0" borderId="52" xfId="0" applyNumberFormat="1" applyFont="1" applyBorder="1" applyAlignment="1">
      <alignment horizontal="center" vertical="center"/>
    </xf>
    <xf numFmtId="4" fontId="11" fillId="0" borderId="53" xfId="0" applyNumberFormat="1" applyFont="1" applyBorder="1" applyAlignment="1">
      <alignment horizontal="center" vertical="center"/>
    </xf>
    <xf numFmtId="4" fontId="10" fillId="0" borderId="87" xfId="0" applyNumberFormat="1" applyFont="1" applyBorder="1" applyAlignment="1">
      <alignment horizontal="center"/>
    </xf>
    <xf numFmtId="4" fontId="10" fillId="0" borderId="53" xfId="0" applyNumberFormat="1" applyFont="1" applyBorder="1" applyAlignment="1">
      <alignment horizontal="center"/>
    </xf>
    <xf numFmtId="4" fontId="2" fillId="8" borderId="53" xfId="0" applyNumberFormat="1" applyFont="1" applyFill="1" applyBorder="1" applyAlignment="1">
      <alignment horizontal="center"/>
    </xf>
    <xf numFmtId="4" fontId="2" fillId="7" borderId="53" xfId="0" applyNumberFormat="1" applyFont="1" applyFill="1" applyBorder="1" applyAlignment="1">
      <alignment horizontal="center"/>
    </xf>
    <xf numFmtId="165" fontId="0" fillId="0" borderId="0" xfId="0" applyNumberFormat="1"/>
    <xf numFmtId="4" fontId="10" fillId="0" borderId="23" xfId="0" applyNumberFormat="1" applyFont="1" applyBorder="1" applyAlignment="1">
      <alignment horizontal="center"/>
    </xf>
    <xf numFmtId="4" fontId="10" fillId="0" borderId="57" xfId="0" applyNumberFormat="1" applyFont="1" applyBorder="1" applyAlignment="1">
      <alignment horizontal="center"/>
    </xf>
    <xf numFmtId="4" fontId="11" fillId="0" borderId="46" xfId="0" applyNumberFormat="1" applyFont="1" applyBorder="1" applyAlignment="1">
      <alignment horizontal="center" vertical="center"/>
    </xf>
    <xf numFmtId="4" fontId="11" fillId="0" borderId="42" xfId="0" applyNumberFormat="1" applyFont="1" applyBorder="1" applyAlignment="1">
      <alignment horizontal="center" vertical="center"/>
    </xf>
    <xf numFmtId="4" fontId="11" fillId="0" borderId="53" xfId="0" applyNumberFormat="1" applyFont="1" applyBorder="1" applyAlignment="1">
      <alignment horizontal="center"/>
    </xf>
    <xf numFmtId="4" fontId="12" fillId="0" borderId="23" xfId="0" applyNumberFormat="1" applyFont="1" applyBorder="1" applyAlignment="1">
      <alignment horizontal="center"/>
    </xf>
    <xf numFmtId="4" fontId="12" fillId="0" borderId="53" xfId="0" applyNumberFormat="1" applyFont="1" applyBorder="1" applyAlignment="1">
      <alignment horizontal="center"/>
    </xf>
    <xf numFmtId="4" fontId="12" fillId="0" borderId="57" xfId="0" applyNumberFormat="1" applyFont="1" applyBorder="1" applyAlignment="1">
      <alignment horizontal="center"/>
    </xf>
    <xf numFmtId="4" fontId="12" fillId="0" borderId="87" xfId="0" applyNumberFormat="1" applyFont="1" applyBorder="1" applyAlignment="1">
      <alignment horizontal="center"/>
    </xf>
    <xf numFmtId="4" fontId="11" fillId="0" borderId="87" xfId="0" applyNumberFormat="1" applyFont="1" applyBorder="1" applyAlignment="1">
      <alignment horizontal="center"/>
    </xf>
    <xf numFmtId="4" fontId="10" fillId="0" borderId="27" xfId="0" applyNumberFormat="1" applyFont="1" applyBorder="1" applyAlignment="1">
      <alignment horizontal="center"/>
    </xf>
    <xf numFmtId="4" fontId="11" fillId="0" borderId="23" xfId="0" applyNumberFormat="1" applyFont="1" applyBorder="1" applyAlignment="1">
      <alignment horizontal="center"/>
    </xf>
    <xf numFmtId="4" fontId="11" fillId="0" borderId="57" xfId="0" applyNumberFormat="1" applyFont="1" applyBorder="1" applyAlignment="1">
      <alignment horizontal="center"/>
    </xf>
    <xf numFmtId="4" fontId="11" fillId="0" borderId="27" xfId="0" applyNumberFormat="1" applyFont="1" applyBorder="1" applyAlignment="1">
      <alignment horizontal="center"/>
    </xf>
    <xf numFmtId="4" fontId="10" fillId="0" borderId="42" xfId="0" applyNumberFormat="1" applyFont="1" applyBorder="1" applyAlignment="1">
      <alignment horizontal="center" vertical="center"/>
    </xf>
    <xf numFmtId="164" fontId="11" fillId="0" borderId="45" xfId="0" applyNumberFormat="1" applyFont="1" applyBorder="1" applyAlignment="1">
      <alignment horizontal="center" vertical="center"/>
    </xf>
    <xf numFmtId="164" fontId="10" fillId="0" borderId="70" xfId="0" applyNumberFormat="1" applyFont="1" applyBorder="1" applyAlignment="1">
      <alignment horizontal="center" vertical="center"/>
    </xf>
    <xf numFmtId="4" fontId="10" fillId="0" borderId="71" xfId="0" applyNumberFormat="1" applyFont="1" applyBorder="1" applyAlignment="1">
      <alignment horizontal="center" vertical="center"/>
    </xf>
    <xf numFmtId="4" fontId="10" fillId="0" borderId="52" xfId="0" applyNumberFormat="1" applyFont="1" applyBorder="1" applyAlignment="1">
      <alignment horizontal="center" vertical="center"/>
    </xf>
    <xf numFmtId="4" fontId="10" fillId="0" borderId="53" xfId="0" applyNumberFormat="1" applyFont="1" applyBorder="1" applyAlignment="1">
      <alignment horizontal="center" vertical="center"/>
    </xf>
    <xf numFmtId="4" fontId="10" fillId="0" borderId="46" xfId="0" applyNumberFormat="1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24" borderId="76" xfId="0" applyFont="1" applyFill="1" applyBorder="1" applyAlignment="1">
      <alignment horizontal="center" vertical="center" wrapText="1"/>
    </xf>
    <xf numFmtId="0" fontId="1" fillId="24" borderId="78" xfId="0" applyFont="1" applyFill="1" applyBorder="1" applyAlignment="1">
      <alignment horizontal="center" vertical="center" wrapText="1"/>
    </xf>
    <xf numFmtId="0" fontId="1" fillId="24" borderId="8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16" borderId="76" xfId="0" applyFont="1" applyFill="1" applyBorder="1" applyAlignment="1">
      <alignment horizontal="center" vertical="center" wrapText="1"/>
    </xf>
    <xf numFmtId="0" fontId="1" fillId="16" borderId="78" xfId="0" applyFont="1" applyFill="1" applyBorder="1" applyAlignment="1">
      <alignment horizontal="center" vertical="center" wrapText="1"/>
    </xf>
    <xf numFmtId="0" fontId="1" fillId="16" borderId="80" xfId="0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0" fontId="1" fillId="6" borderId="78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15" borderId="76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0" fontId="1" fillId="15" borderId="80" xfId="0" applyFont="1" applyFill="1" applyBorder="1" applyAlignment="1">
      <alignment horizontal="center" vertical="center" wrapText="1"/>
    </xf>
    <xf numFmtId="0" fontId="1" fillId="14" borderId="76" xfId="0" applyFont="1" applyFill="1" applyBorder="1" applyAlignment="1">
      <alignment horizontal="center" vertical="center" wrapText="1"/>
    </xf>
    <xf numFmtId="0" fontId="1" fillId="14" borderId="78" xfId="0" applyFont="1" applyFill="1" applyBorder="1" applyAlignment="1">
      <alignment horizontal="center" vertical="center" wrapText="1"/>
    </xf>
    <xf numFmtId="0" fontId="1" fillId="14" borderId="8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7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0" fontId="1" fillId="18" borderId="8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0" fontId="1" fillId="19" borderId="19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22" borderId="11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22" borderId="1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/>
    </xf>
    <xf numFmtId="0" fontId="1" fillId="15" borderId="88" xfId="0" applyFont="1" applyFill="1" applyBorder="1" applyAlignment="1">
      <alignment horizontal="center" vertical="center"/>
    </xf>
    <xf numFmtId="0" fontId="1" fillId="15" borderId="89" xfId="0" applyFont="1" applyFill="1" applyBorder="1" applyAlignment="1">
      <alignment horizontal="center" vertical="center"/>
    </xf>
    <xf numFmtId="0" fontId="1" fillId="22" borderId="4" xfId="0" applyFont="1" applyFill="1" applyBorder="1" applyAlignment="1">
      <alignment horizontal="center" vertical="center" wrapText="1"/>
    </xf>
    <xf numFmtId="0" fontId="1" fillId="22" borderId="88" xfId="0" applyFont="1" applyFill="1" applyBorder="1" applyAlignment="1">
      <alignment horizontal="center" vertical="center" wrapText="1"/>
    </xf>
    <xf numFmtId="0" fontId="1" fillId="22" borderId="89" xfId="0" applyFont="1" applyFill="1" applyBorder="1" applyAlignment="1">
      <alignment horizontal="center" vertical="center" wrapText="1"/>
    </xf>
    <xf numFmtId="0" fontId="1" fillId="19" borderId="76" xfId="0" applyFont="1" applyFill="1" applyBorder="1" applyAlignment="1">
      <alignment horizontal="center" vertical="center" wrapText="1"/>
    </xf>
    <xf numFmtId="0" fontId="1" fillId="19" borderId="78" xfId="0" applyFont="1" applyFill="1" applyBorder="1" applyAlignment="1">
      <alignment horizontal="center" vertical="center" wrapText="1"/>
    </xf>
    <xf numFmtId="0" fontId="1" fillId="19" borderId="80" xfId="0" applyFont="1" applyFill="1" applyBorder="1" applyAlignment="1">
      <alignment horizontal="center" vertical="center" wrapText="1"/>
    </xf>
    <xf numFmtId="0" fontId="1" fillId="21" borderId="76" xfId="0" applyFont="1" applyFill="1" applyBorder="1" applyAlignment="1">
      <alignment horizontal="center" vertical="center" wrapText="1"/>
    </xf>
    <xf numFmtId="0" fontId="1" fillId="21" borderId="78" xfId="0" applyFont="1" applyFill="1" applyBorder="1" applyAlignment="1">
      <alignment horizontal="center" vertical="center" wrapText="1"/>
    </xf>
    <xf numFmtId="0" fontId="1" fillId="21" borderId="80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1" fillId="21" borderId="19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76" xfId="0" applyFont="1" applyFill="1" applyBorder="1" applyAlignment="1">
      <alignment horizontal="center" vertical="center" wrapText="1"/>
    </xf>
    <xf numFmtId="0" fontId="1" fillId="8" borderId="78" xfId="0" applyFont="1" applyFill="1" applyBorder="1" applyAlignment="1">
      <alignment horizontal="center" vertical="center" wrapText="1"/>
    </xf>
    <xf numFmtId="0" fontId="1" fillId="8" borderId="80" xfId="0" applyFont="1" applyFill="1" applyBorder="1" applyAlignment="1">
      <alignment horizontal="center" vertical="center" wrapText="1"/>
    </xf>
    <xf numFmtId="0" fontId="1" fillId="22" borderId="76" xfId="0" applyFont="1" applyFill="1" applyBorder="1" applyAlignment="1">
      <alignment horizontal="center" vertical="center" wrapText="1"/>
    </xf>
    <xf numFmtId="0" fontId="1" fillId="22" borderId="78" xfId="0" applyFont="1" applyFill="1" applyBorder="1" applyAlignment="1">
      <alignment horizontal="center" vertical="center" wrapText="1"/>
    </xf>
    <xf numFmtId="0" fontId="1" fillId="22" borderId="80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center" vertical="center" wrapText="1"/>
    </xf>
    <xf numFmtId="0" fontId="1" fillId="24" borderId="15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88" xfId="0" applyFont="1" applyFill="1" applyBorder="1" applyAlignment="1">
      <alignment horizontal="center" vertical="center"/>
    </xf>
    <xf numFmtId="0" fontId="1" fillId="19" borderId="89" xfId="0" applyFont="1" applyFill="1" applyBorder="1" applyAlignment="1">
      <alignment horizontal="center" vertical="center"/>
    </xf>
    <xf numFmtId="0" fontId="1" fillId="23" borderId="11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 wrapText="1"/>
    </xf>
    <xf numFmtId="0" fontId="1" fillId="20" borderId="11" xfId="0" applyFont="1" applyFill="1" applyBorder="1" applyAlignment="1">
      <alignment horizontal="center" vertical="center" wrapText="1"/>
    </xf>
    <xf numFmtId="0" fontId="1" fillId="20" borderId="15" xfId="0" applyFont="1" applyFill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8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8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88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FF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47"/>
  <sheetViews>
    <sheetView tabSelected="1" workbookViewId="0">
      <pane xSplit="7" ySplit="8" topLeftCell="T9" activePane="bottomRight" state="frozen"/>
      <selection pane="topRight" activeCell="H1" sqref="H1"/>
      <selection pane="bottomLeft" activeCell="A9" sqref="A9"/>
      <selection pane="bottomRight" activeCell="Y35" sqref="Y35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33203125" customWidth="1"/>
    <col min="8" max="8" width="19.33203125" hidden="1" customWidth="1"/>
    <col min="9" max="9" width="22.33203125" hidden="1" customWidth="1"/>
    <col min="10" max="10" width="23.5" hidden="1" customWidth="1"/>
    <col min="11" max="13" width="21.1640625" hidden="1" customWidth="1"/>
    <col min="14" max="15" width="18.33203125" hidden="1" customWidth="1"/>
    <col min="16" max="16" width="19" customWidth="1"/>
    <col min="17" max="19" width="17.6640625" customWidth="1"/>
    <col min="20" max="20" width="17" customWidth="1"/>
    <col min="21" max="21" width="16.83203125" customWidth="1"/>
    <col min="22" max="22" width="21.1640625" customWidth="1"/>
    <col min="23" max="23" width="18.1640625" customWidth="1"/>
    <col min="24" max="24" width="18.5" customWidth="1"/>
    <col min="25" max="25" width="20.6640625" customWidth="1"/>
  </cols>
  <sheetData>
    <row r="1" spans="2:25" ht="12" thickBot="1" x14ac:dyDescent="0.25"/>
    <row r="2" spans="2:25" x14ac:dyDescent="0.2">
      <c r="B2" s="262" t="s">
        <v>0</v>
      </c>
      <c r="C2" s="1"/>
      <c r="D2" s="1"/>
      <c r="E2" s="264" t="s">
        <v>140</v>
      </c>
      <c r="F2" s="264"/>
      <c r="G2" s="266" t="s">
        <v>1</v>
      </c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12" customHeight="1" thickBot="1" x14ac:dyDescent="0.25">
      <c r="B3" s="263"/>
      <c r="C3" s="5"/>
      <c r="D3" s="5"/>
      <c r="E3" s="265"/>
      <c r="F3" s="265"/>
      <c r="G3" s="267"/>
      <c r="H3" s="6"/>
      <c r="I3" s="6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2:25" ht="12.75" customHeight="1" x14ac:dyDescent="0.2">
      <c r="B4" s="268" t="s">
        <v>2</v>
      </c>
      <c r="C4" s="271" t="s">
        <v>3</v>
      </c>
      <c r="D4" s="241" t="s">
        <v>4</v>
      </c>
      <c r="E4" s="274" t="s">
        <v>5</v>
      </c>
      <c r="F4" s="277" t="s">
        <v>6</v>
      </c>
      <c r="G4" s="241" t="s">
        <v>7</v>
      </c>
      <c r="H4" s="241" t="s">
        <v>8</v>
      </c>
      <c r="I4" s="244" t="s">
        <v>9</v>
      </c>
      <c r="J4" s="256" t="s">
        <v>114</v>
      </c>
      <c r="K4" s="235" t="s">
        <v>115</v>
      </c>
      <c r="L4" s="259" t="s">
        <v>122</v>
      </c>
      <c r="M4" s="302" t="s">
        <v>124</v>
      </c>
      <c r="N4" s="305" t="s">
        <v>129</v>
      </c>
      <c r="O4" s="293" t="s">
        <v>131</v>
      </c>
      <c r="P4" s="299" t="s">
        <v>133</v>
      </c>
      <c r="Q4" s="323" t="s">
        <v>136</v>
      </c>
      <c r="R4" s="308" t="s">
        <v>146</v>
      </c>
      <c r="S4" s="326" t="s">
        <v>144</v>
      </c>
      <c r="T4" s="293" t="s">
        <v>142</v>
      </c>
      <c r="U4" s="299" t="s">
        <v>147</v>
      </c>
      <c r="V4" s="335" t="s">
        <v>148</v>
      </c>
      <c r="W4" s="326" t="s">
        <v>152</v>
      </c>
      <c r="X4" s="308" t="s">
        <v>151</v>
      </c>
      <c r="Y4" s="235" t="s">
        <v>155</v>
      </c>
    </row>
    <row r="5" spans="2:25" ht="12.75" customHeight="1" x14ac:dyDescent="0.2">
      <c r="B5" s="269"/>
      <c r="C5" s="272"/>
      <c r="D5" s="242"/>
      <c r="E5" s="275"/>
      <c r="F5" s="278"/>
      <c r="G5" s="242"/>
      <c r="H5" s="242"/>
      <c r="I5" s="245"/>
      <c r="J5" s="257"/>
      <c r="K5" s="236"/>
      <c r="L5" s="260"/>
      <c r="M5" s="303"/>
      <c r="N5" s="306"/>
      <c r="O5" s="294"/>
      <c r="P5" s="300"/>
      <c r="Q5" s="324"/>
      <c r="R5" s="309"/>
      <c r="S5" s="327"/>
      <c r="T5" s="294"/>
      <c r="U5" s="300"/>
      <c r="V5" s="336"/>
      <c r="W5" s="327"/>
      <c r="X5" s="309"/>
      <c r="Y5" s="236"/>
    </row>
    <row r="6" spans="2:25" ht="12.75" customHeight="1" x14ac:dyDescent="0.2">
      <c r="B6" s="269"/>
      <c r="C6" s="272"/>
      <c r="D6" s="242"/>
      <c r="E6" s="275"/>
      <c r="F6" s="278"/>
      <c r="G6" s="242"/>
      <c r="H6" s="242"/>
      <c r="I6" s="245"/>
      <c r="J6" s="257"/>
      <c r="K6" s="236"/>
      <c r="L6" s="260"/>
      <c r="M6" s="303"/>
      <c r="N6" s="306"/>
      <c r="O6" s="294"/>
      <c r="P6" s="300"/>
      <c r="Q6" s="324"/>
      <c r="R6" s="309"/>
      <c r="S6" s="327"/>
      <c r="T6" s="294"/>
      <c r="U6" s="300"/>
      <c r="V6" s="336"/>
      <c r="W6" s="327"/>
      <c r="X6" s="309"/>
      <c r="Y6" s="236"/>
    </row>
    <row r="7" spans="2:25" ht="12.75" customHeight="1" thickBot="1" x14ac:dyDescent="0.25">
      <c r="B7" s="270"/>
      <c r="C7" s="273"/>
      <c r="D7" s="243"/>
      <c r="E7" s="276"/>
      <c r="F7" s="279"/>
      <c r="G7" s="243"/>
      <c r="H7" s="243"/>
      <c r="I7" s="246"/>
      <c r="J7" s="258"/>
      <c r="K7" s="237"/>
      <c r="L7" s="261"/>
      <c r="M7" s="304"/>
      <c r="N7" s="307"/>
      <c r="O7" s="295"/>
      <c r="P7" s="301"/>
      <c r="Q7" s="325"/>
      <c r="R7" s="310"/>
      <c r="S7" s="328"/>
      <c r="T7" s="295"/>
      <c r="U7" s="301"/>
      <c r="V7" s="337"/>
      <c r="W7" s="328"/>
      <c r="X7" s="310"/>
      <c r="Y7" s="237"/>
    </row>
    <row r="8" spans="2:25" ht="16.5" customHeight="1" thickBot="1" x14ac:dyDescent="0.3">
      <c r="B8" s="9" t="s">
        <v>10</v>
      </c>
      <c r="C8" s="10"/>
      <c r="D8" s="11"/>
      <c r="E8" s="12"/>
      <c r="F8" s="13"/>
      <c r="G8" s="14"/>
      <c r="H8" s="13"/>
      <c r="I8" s="12"/>
      <c r="J8" s="15"/>
      <c r="K8" s="15"/>
      <c r="L8" s="205"/>
      <c r="M8" s="1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</row>
    <row r="9" spans="2:25" ht="18" customHeight="1" x14ac:dyDescent="0.2">
      <c r="B9" s="16" t="s">
        <v>11</v>
      </c>
      <c r="C9" s="17" t="s">
        <v>12</v>
      </c>
      <c r="D9" s="18" t="s">
        <v>13</v>
      </c>
      <c r="E9" s="19" t="s">
        <v>14</v>
      </c>
      <c r="F9" s="19" t="s">
        <v>15</v>
      </c>
      <c r="G9" s="20" t="s">
        <v>16</v>
      </c>
      <c r="H9" s="21">
        <v>55020</v>
      </c>
      <c r="I9" s="21">
        <v>56542</v>
      </c>
      <c r="J9" s="22">
        <v>56127.38</v>
      </c>
      <c r="K9" s="22">
        <v>55164</v>
      </c>
      <c r="L9" s="22">
        <v>63461.279999999999</v>
      </c>
      <c r="M9" s="22">
        <v>55164</v>
      </c>
      <c r="N9" s="22">
        <v>54198</v>
      </c>
      <c r="O9" s="22">
        <v>56000</v>
      </c>
      <c r="P9" s="22">
        <v>55764</v>
      </c>
      <c r="Q9" s="22">
        <v>56000</v>
      </c>
      <c r="R9" s="22">
        <v>56000</v>
      </c>
      <c r="S9" s="22">
        <v>56364</v>
      </c>
      <c r="T9" s="22">
        <v>56000</v>
      </c>
      <c r="U9" s="22">
        <v>56364</v>
      </c>
      <c r="V9" s="22">
        <v>62520</v>
      </c>
      <c r="W9" s="22">
        <v>62520</v>
      </c>
      <c r="X9" s="22">
        <v>62520</v>
      </c>
      <c r="Y9" s="22">
        <v>62520</v>
      </c>
    </row>
    <row r="10" spans="2:25" ht="18" customHeight="1" x14ac:dyDescent="0.2">
      <c r="B10" s="23" t="s">
        <v>17</v>
      </c>
      <c r="C10" s="24" t="s">
        <v>18</v>
      </c>
      <c r="D10" s="25" t="s">
        <v>13</v>
      </c>
      <c r="E10" s="26" t="s">
        <v>14</v>
      </c>
      <c r="F10" s="26" t="s">
        <v>15</v>
      </c>
      <c r="G10" s="27" t="s">
        <v>16</v>
      </c>
      <c r="H10" s="28">
        <v>65559</v>
      </c>
      <c r="I10" s="28">
        <v>65659</v>
      </c>
      <c r="J10" s="29">
        <v>65559</v>
      </c>
      <c r="K10" s="29">
        <v>65559</v>
      </c>
      <c r="L10" s="29">
        <v>67911</v>
      </c>
      <c r="M10" s="29">
        <v>67911</v>
      </c>
      <c r="N10" s="29">
        <v>69393</v>
      </c>
      <c r="O10" s="29">
        <v>70000</v>
      </c>
      <c r="P10" s="29">
        <v>71134</v>
      </c>
      <c r="Q10" s="29">
        <v>70000</v>
      </c>
      <c r="R10" s="29">
        <v>70000</v>
      </c>
      <c r="S10" s="29">
        <v>73267</v>
      </c>
      <c r="T10" s="29">
        <v>70000</v>
      </c>
      <c r="U10" s="29">
        <v>82065</v>
      </c>
      <c r="V10" s="29">
        <v>89240</v>
      </c>
      <c r="W10" s="29">
        <v>89240</v>
      </c>
      <c r="X10" s="29">
        <v>89241</v>
      </c>
      <c r="Y10" s="29">
        <v>89240</v>
      </c>
    </row>
    <row r="11" spans="2:25" ht="18" customHeight="1" thickBot="1" x14ac:dyDescent="0.3">
      <c r="B11" s="30" t="s">
        <v>19</v>
      </c>
      <c r="C11" s="31"/>
      <c r="D11" s="32"/>
      <c r="E11" s="32"/>
      <c r="F11" s="33"/>
      <c r="G11" s="34"/>
      <c r="H11" s="35">
        <f t="shared" ref="H11:O11" si="0">SUM(H9:H10)</f>
        <v>120579</v>
      </c>
      <c r="I11" s="35">
        <f t="shared" si="0"/>
        <v>122201</v>
      </c>
      <c r="J11" s="36">
        <f t="shared" si="0"/>
        <v>121686.38</v>
      </c>
      <c r="K11" s="36">
        <f t="shared" si="0"/>
        <v>120723</v>
      </c>
      <c r="L11" s="36">
        <f t="shared" si="0"/>
        <v>131372.28</v>
      </c>
      <c r="M11" s="36">
        <f t="shared" si="0"/>
        <v>123075</v>
      </c>
      <c r="N11" s="36">
        <f t="shared" si="0"/>
        <v>123591</v>
      </c>
      <c r="O11" s="36">
        <f t="shared" si="0"/>
        <v>126000</v>
      </c>
      <c r="P11" s="36">
        <f t="shared" ref="P11" si="1">SUM(P9:P10)</f>
        <v>126898</v>
      </c>
      <c r="Q11" s="36">
        <f t="shared" ref="Q11:T11" si="2">SUM(Q9:Q10)</f>
        <v>126000</v>
      </c>
      <c r="R11" s="36">
        <f t="shared" si="2"/>
        <v>126000</v>
      </c>
      <c r="S11" s="36">
        <f t="shared" si="2"/>
        <v>129631</v>
      </c>
      <c r="T11" s="36">
        <f t="shared" si="2"/>
        <v>126000</v>
      </c>
      <c r="U11" s="36">
        <f t="shared" ref="U11:V11" si="3">SUM(U9:U10)</f>
        <v>138429</v>
      </c>
      <c r="V11" s="36">
        <f t="shared" si="3"/>
        <v>151760</v>
      </c>
      <c r="W11" s="36">
        <f t="shared" ref="W11:Y11" si="4">SUM(W9:W10)</f>
        <v>151760</v>
      </c>
      <c r="X11" s="36">
        <f t="shared" si="4"/>
        <v>151761</v>
      </c>
      <c r="Y11" s="36">
        <f t="shared" si="4"/>
        <v>151760</v>
      </c>
    </row>
    <row r="12" spans="2:25" ht="17.25" customHeight="1" x14ac:dyDescent="0.25">
      <c r="B12" s="37" t="s">
        <v>20</v>
      </c>
      <c r="C12" s="38"/>
      <c r="D12" s="39"/>
      <c r="E12" s="39"/>
      <c r="F12" s="40"/>
      <c r="G12" s="41"/>
      <c r="H12" s="42"/>
      <c r="I12" s="42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2:25" ht="16.5" customHeight="1" x14ac:dyDescent="0.2">
      <c r="B13" s="44" t="s">
        <v>21</v>
      </c>
      <c r="C13" s="45"/>
      <c r="D13" s="46" t="s">
        <v>22</v>
      </c>
      <c r="E13" s="47"/>
      <c r="F13" s="48"/>
      <c r="G13" s="49"/>
      <c r="H13" s="50"/>
      <c r="I13" s="50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spans="2:25" ht="24" customHeight="1" x14ac:dyDescent="0.2">
      <c r="B14" s="52" t="s">
        <v>23</v>
      </c>
      <c r="C14" s="53"/>
      <c r="D14" s="54" t="s">
        <v>24</v>
      </c>
      <c r="E14" s="55"/>
      <c r="F14" s="56"/>
      <c r="G14" s="57"/>
      <c r="H14" s="58"/>
      <c r="I14" s="58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2:25" ht="21" customHeight="1" x14ac:dyDescent="0.2">
      <c r="B15" s="60" t="s">
        <v>25</v>
      </c>
      <c r="C15" s="61" t="s">
        <v>26</v>
      </c>
      <c r="D15" s="62" t="s">
        <v>27</v>
      </c>
      <c r="E15" s="63" t="s">
        <v>14</v>
      </c>
      <c r="F15" s="63" t="s">
        <v>15</v>
      </c>
      <c r="G15" s="206">
        <v>0.73799999999999999</v>
      </c>
      <c r="H15" s="64">
        <v>203584</v>
      </c>
      <c r="I15" s="64">
        <v>224184</v>
      </c>
      <c r="J15" s="65">
        <v>267321</v>
      </c>
      <c r="K15" s="65">
        <v>571116</v>
      </c>
      <c r="L15" s="65">
        <v>557183.02</v>
      </c>
      <c r="M15" s="65">
        <v>571116</v>
      </c>
      <c r="N15" s="65">
        <v>515953.59</v>
      </c>
      <c r="O15" s="65">
        <v>571116</v>
      </c>
      <c r="P15" s="65">
        <v>422273.79</v>
      </c>
      <c r="Q15" s="65">
        <v>571116</v>
      </c>
      <c r="R15" s="65">
        <v>571116</v>
      </c>
      <c r="S15" s="65">
        <v>571793.80000000005</v>
      </c>
      <c r="T15" s="228">
        <v>862704</v>
      </c>
      <c r="U15" s="65">
        <v>854596.36</v>
      </c>
      <c r="V15" s="228">
        <v>752346</v>
      </c>
      <c r="W15" s="228">
        <v>953616</v>
      </c>
      <c r="X15" s="228">
        <v>790538.73</v>
      </c>
      <c r="Y15" s="228">
        <v>752472</v>
      </c>
    </row>
    <row r="16" spans="2:25" ht="28.5" customHeight="1" thickBot="1" x14ac:dyDescent="0.25">
      <c r="B16" s="66" t="s">
        <v>28</v>
      </c>
      <c r="C16" s="67" t="s">
        <v>29</v>
      </c>
      <c r="D16" s="68" t="s">
        <v>27</v>
      </c>
      <c r="E16" s="69" t="s">
        <v>14</v>
      </c>
      <c r="F16" s="69" t="s">
        <v>15</v>
      </c>
      <c r="G16" s="229">
        <v>3.8219999999999997E-2</v>
      </c>
      <c r="H16" s="70">
        <v>44162.8</v>
      </c>
      <c r="I16" s="70">
        <v>39624</v>
      </c>
      <c r="J16" s="71">
        <v>51605.75</v>
      </c>
      <c r="K16" s="71">
        <v>44664</v>
      </c>
      <c r="L16" s="71">
        <v>48875.75</v>
      </c>
      <c r="M16" s="71">
        <v>44664</v>
      </c>
      <c r="N16" s="71">
        <v>48876</v>
      </c>
      <c r="O16" s="216">
        <v>49404</v>
      </c>
      <c r="P16" s="216">
        <v>45931</v>
      </c>
      <c r="Q16" s="216">
        <v>49404</v>
      </c>
      <c r="R16" s="216">
        <v>50250</v>
      </c>
      <c r="S16" s="216">
        <v>45938</v>
      </c>
      <c r="T16" s="216">
        <v>44664</v>
      </c>
      <c r="U16" s="216">
        <v>61599</v>
      </c>
      <c r="V16" s="234">
        <v>63648</v>
      </c>
      <c r="W16" s="234">
        <v>54018</v>
      </c>
      <c r="X16" s="234">
        <v>61599</v>
      </c>
      <c r="Y16" s="234">
        <v>63372</v>
      </c>
    </row>
    <row r="17" spans="2:25" ht="24" customHeight="1" x14ac:dyDescent="0.2">
      <c r="B17" s="72" t="s">
        <v>30</v>
      </c>
      <c r="C17" s="73"/>
      <c r="D17" s="54" t="s">
        <v>31</v>
      </c>
      <c r="E17" s="74"/>
      <c r="F17" s="75"/>
      <c r="G17" s="76"/>
      <c r="H17" s="77"/>
      <c r="I17" s="77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</row>
    <row r="18" spans="2:25" ht="28.5" customHeight="1" x14ac:dyDescent="0.2">
      <c r="B18" s="60" t="s">
        <v>32</v>
      </c>
      <c r="C18" s="61" t="s">
        <v>33</v>
      </c>
      <c r="D18" s="62" t="s">
        <v>34</v>
      </c>
      <c r="E18" s="63" t="s">
        <v>35</v>
      </c>
      <c r="F18" s="63" t="s">
        <v>15</v>
      </c>
      <c r="G18" s="206">
        <v>80</v>
      </c>
      <c r="H18" s="64">
        <v>92206.5</v>
      </c>
      <c r="I18" s="64">
        <v>87360</v>
      </c>
      <c r="J18" s="65">
        <v>126295.9</v>
      </c>
      <c r="K18" s="65">
        <v>87360</v>
      </c>
      <c r="L18" s="65">
        <v>102414.8</v>
      </c>
      <c r="M18" s="65">
        <v>87360</v>
      </c>
      <c r="N18" s="65">
        <v>91686.88</v>
      </c>
      <c r="O18" s="217">
        <v>131040</v>
      </c>
      <c r="P18" s="217">
        <v>43881.8</v>
      </c>
      <c r="Q18" s="217">
        <v>131040</v>
      </c>
      <c r="R18" s="217">
        <v>138320</v>
      </c>
      <c r="S18" s="217">
        <v>40974.120000000003</v>
      </c>
      <c r="T18" s="228">
        <v>174720</v>
      </c>
      <c r="U18" s="217">
        <v>83396.899999999994</v>
      </c>
      <c r="V18" s="217">
        <v>87360</v>
      </c>
      <c r="W18" s="217">
        <v>87360</v>
      </c>
      <c r="X18" s="217">
        <v>41833.599999999999</v>
      </c>
      <c r="Y18" s="217">
        <v>87360</v>
      </c>
    </row>
    <row r="19" spans="2:25" ht="28.5" customHeight="1" x14ac:dyDescent="0.2">
      <c r="B19" s="79" t="s">
        <v>36</v>
      </c>
      <c r="C19" s="80" t="s">
        <v>37</v>
      </c>
      <c r="D19" s="81" t="s">
        <v>34</v>
      </c>
      <c r="E19" s="82" t="s">
        <v>35</v>
      </c>
      <c r="F19" s="83" t="s">
        <v>15</v>
      </c>
      <c r="G19" s="207">
        <v>99</v>
      </c>
      <c r="H19" s="84">
        <v>164196</v>
      </c>
      <c r="I19" s="84">
        <v>174720</v>
      </c>
      <c r="J19" s="85">
        <v>154056</v>
      </c>
      <c r="K19" s="85">
        <v>174720</v>
      </c>
      <c r="L19" s="85">
        <v>199380</v>
      </c>
      <c r="M19" s="85">
        <v>216216</v>
      </c>
      <c r="N19" s="85">
        <v>215928</v>
      </c>
      <c r="O19" s="208">
        <v>216216</v>
      </c>
      <c r="P19" s="208">
        <v>215856</v>
      </c>
      <c r="Q19" s="208">
        <v>216216</v>
      </c>
      <c r="R19" s="208">
        <v>216216</v>
      </c>
      <c r="S19" s="208">
        <v>215856</v>
      </c>
      <c r="T19" s="208">
        <v>216216</v>
      </c>
      <c r="U19" s="208">
        <v>215856</v>
      </c>
      <c r="V19" s="208">
        <v>216216</v>
      </c>
      <c r="W19" s="208">
        <v>216216</v>
      </c>
      <c r="X19" s="208">
        <v>215856</v>
      </c>
      <c r="Y19" s="208">
        <v>216216</v>
      </c>
    </row>
    <row r="20" spans="2:25" ht="28.5" customHeight="1" x14ac:dyDescent="0.2">
      <c r="B20" s="79" t="s">
        <v>38</v>
      </c>
      <c r="C20" s="80" t="s">
        <v>39</v>
      </c>
      <c r="D20" s="81" t="s">
        <v>34</v>
      </c>
      <c r="E20" s="82" t="s">
        <v>35</v>
      </c>
      <c r="F20" s="83" t="s">
        <v>15</v>
      </c>
      <c r="G20" s="232">
        <v>145</v>
      </c>
      <c r="H20" s="84">
        <v>269926.8</v>
      </c>
      <c r="I20" s="84">
        <v>267696</v>
      </c>
      <c r="J20" s="85">
        <v>271741.8</v>
      </c>
      <c r="K20" s="85">
        <v>272448</v>
      </c>
      <c r="L20" s="85">
        <v>274718.40000000002</v>
      </c>
      <c r="M20" s="85">
        <v>277200</v>
      </c>
      <c r="N20" s="85">
        <v>279510</v>
      </c>
      <c r="O20" s="85">
        <v>277200</v>
      </c>
      <c r="P20" s="85">
        <v>279510</v>
      </c>
      <c r="Q20" s="85">
        <v>277200</v>
      </c>
      <c r="R20" s="85">
        <v>280368</v>
      </c>
      <c r="S20" s="85">
        <v>282704.40000000002</v>
      </c>
      <c r="T20" s="233">
        <v>302000</v>
      </c>
      <c r="U20" s="85">
        <v>301979.90000000002</v>
      </c>
      <c r="V20" s="208">
        <v>307980</v>
      </c>
      <c r="W20" s="208">
        <v>307980</v>
      </c>
      <c r="X20" s="208">
        <v>308404</v>
      </c>
      <c r="Y20" s="208">
        <v>307980</v>
      </c>
    </row>
    <row r="21" spans="2:25" ht="28.5" customHeight="1" x14ac:dyDescent="0.2">
      <c r="B21" s="86" t="s">
        <v>40</v>
      </c>
      <c r="C21" s="87" t="s">
        <v>41</v>
      </c>
      <c r="D21" s="88" t="s">
        <v>34</v>
      </c>
      <c r="E21" s="89" t="s">
        <v>35</v>
      </c>
      <c r="F21" s="89" t="s">
        <v>15</v>
      </c>
      <c r="G21" s="90">
        <v>12</v>
      </c>
      <c r="H21" s="90">
        <v>24206</v>
      </c>
      <c r="I21" s="90">
        <v>26208</v>
      </c>
      <c r="J21" s="91">
        <v>24206</v>
      </c>
      <c r="K21" s="91">
        <v>26208</v>
      </c>
      <c r="L21" s="91">
        <v>26208</v>
      </c>
      <c r="M21" s="91">
        <v>26208</v>
      </c>
      <c r="N21" s="91">
        <v>26390</v>
      </c>
      <c r="O21" s="91">
        <v>26208</v>
      </c>
      <c r="P21" s="91">
        <v>26390</v>
      </c>
      <c r="Q21" s="91">
        <v>26208</v>
      </c>
      <c r="R21" s="91">
        <v>26208</v>
      </c>
      <c r="S21" s="91">
        <v>26390</v>
      </c>
      <c r="T21" s="91">
        <v>26208</v>
      </c>
      <c r="U21" s="91">
        <v>26390</v>
      </c>
      <c r="V21" s="91">
        <v>26208</v>
      </c>
      <c r="W21" s="91">
        <v>26208</v>
      </c>
      <c r="X21" s="91">
        <v>26390</v>
      </c>
      <c r="Y21" s="91">
        <v>26208</v>
      </c>
    </row>
    <row r="22" spans="2:25" ht="20.25" customHeight="1" thickBot="1" x14ac:dyDescent="0.25">
      <c r="B22" s="92" t="s">
        <v>42</v>
      </c>
      <c r="C22" s="93"/>
      <c r="D22" s="94"/>
      <c r="E22" s="95"/>
      <c r="F22" s="95"/>
      <c r="G22" s="96"/>
      <c r="H22" s="97">
        <f t="shared" ref="H22:N22" si="5">H15+H16+H18+H19+H20+H21</f>
        <v>798282.1</v>
      </c>
      <c r="I22" s="97">
        <f t="shared" si="5"/>
        <v>819792</v>
      </c>
      <c r="J22" s="98">
        <f t="shared" si="5"/>
        <v>895226.45</v>
      </c>
      <c r="K22" s="99">
        <f t="shared" si="5"/>
        <v>1176516</v>
      </c>
      <c r="L22" s="99">
        <f t="shared" si="5"/>
        <v>1208779.9700000002</v>
      </c>
      <c r="M22" s="99">
        <f t="shared" si="5"/>
        <v>1222764</v>
      </c>
      <c r="N22" s="99">
        <f t="shared" si="5"/>
        <v>1178344.4700000002</v>
      </c>
      <c r="O22" s="99">
        <f t="shared" ref="O22:S22" si="6">O15+O16+O18+O19+O20+O21</f>
        <v>1271184</v>
      </c>
      <c r="P22" s="99">
        <f t="shared" si="6"/>
        <v>1033842.59</v>
      </c>
      <c r="Q22" s="99">
        <f t="shared" si="6"/>
        <v>1271184</v>
      </c>
      <c r="R22" s="99">
        <f t="shared" si="6"/>
        <v>1282478</v>
      </c>
      <c r="S22" s="99">
        <f t="shared" si="6"/>
        <v>1183656.32</v>
      </c>
      <c r="T22" s="99">
        <f t="shared" ref="T22:U22" si="7">T15+T16+T18+T19+T20+T21</f>
        <v>1626512</v>
      </c>
      <c r="U22" s="99">
        <f t="shared" si="7"/>
        <v>1543818.1600000001</v>
      </c>
      <c r="V22" s="99">
        <f t="shared" ref="V22:X22" si="8">V15+V16+V18+V19+V20+V21</f>
        <v>1453758</v>
      </c>
      <c r="W22" s="99">
        <f t="shared" si="8"/>
        <v>1645398</v>
      </c>
      <c r="X22" s="99">
        <f t="shared" si="8"/>
        <v>1444621.33</v>
      </c>
      <c r="Y22" s="99">
        <f t="shared" ref="Y22" si="9">Y15+Y16+Y18+Y19+Y20+Y21</f>
        <v>1453608</v>
      </c>
    </row>
    <row r="23" spans="2:25" ht="16.5" customHeight="1" thickTop="1" x14ac:dyDescent="0.2">
      <c r="B23" s="100" t="s">
        <v>43</v>
      </c>
      <c r="C23" s="101"/>
      <c r="D23" s="102" t="s">
        <v>44</v>
      </c>
      <c r="E23" s="103"/>
      <c r="F23" s="104"/>
      <c r="G23" s="105"/>
      <c r="H23" s="106"/>
      <c r="I23" s="106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2:25" ht="24" customHeight="1" x14ac:dyDescent="0.2">
      <c r="B24" s="52" t="s">
        <v>23</v>
      </c>
      <c r="C24" s="53"/>
      <c r="D24" s="54" t="s">
        <v>24</v>
      </c>
      <c r="E24" s="55"/>
      <c r="F24" s="56"/>
      <c r="G24" s="57"/>
      <c r="H24" s="58"/>
      <c r="I24" s="58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</row>
    <row r="25" spans="2:25" ht="28.5" customHeight="1" x14ac:dyDescent="0.2">
      <c r="B25" s="108" t="s">
        <v>45</v>
      </c>
      <c r="C25" s="109" t="s">
        <v>46</v>
      </c>
      <c r="D25" s="110" t="s">
        <v>47</v>
      </c>
      <c r="E25" s="109" t="s">
        <v>14</v>
      </c>
      <c r="F25" s="109" t="s">
        <v>48</v>
      </c>
      <c r="G25" s="230">
        <v>2.64</v>
      </c>
      <c r="H25" s="111">
        <v>3777900</v>
      </c>
      <c r="I25" s="111">
        <v>3777900</v>
      </c>
      <c r="J25" s="112">
        <v>3777900</v>
      </c>
      <c r="K25" s="112">
        <v>3505764</v>
      </c>
      <c r="L25" s="112">
        <v>3505860</v>
      </c>
      <c r="M25" s="112">
        <v>3505764</v>
      </c>
      <c r="N25" s="112">
        <v>3505860</v>
      </c>
      <c r="O25" s="112">
        <v>3505860</v>
      </c>
      <c r="P25" s="112">
        <v>3505860</v>
      </c>
      <c r="Q25" s="112">
        <v>3505860</v>
      </c>
      <c r="R25" s="112">
        <v>3505860</v>
      </c>
      <c r="S25" s="112">
        <v>3505860</v>
      </c>
      <c r="T25" s="231">
        <v>3085140</v>
      </c>
      <c r="U25" s="112">
        <v>3085182</v>
      </c>
      <c r="V25" s="231">
        <v>3365586</v>
      </c>
      <c r="W25" s="231">
        <v>3015066</v>
      </c>
      <c r="X25" s="231">
        <v>3015066</v>
      </c>
      <c r="Y25" s="231">
        <v>3365628</v>
      </c>
    </row>
    <row r="26" spans="2:25" ht="28.5" customHeight="1" x14ac:dyDescent="0.2">
      <c r="B26" s="113" t="s">
        <v>49</v>
      </c>
      <c r="C26" s="89" t="s">
        <v>50</v>
      </c>
      <c r="D26" s="88" t="s">
        <v>51</v>
      </c>
      <c r="E26" s="89" t="s">
        <v>14</v>
      </c>
      <c r="F26" s="89" t="s">
        <v>48</v>
      </c>
      <c r="G26" s="90" t="s">
        <v>52</v>
      </c>
      <c r="H26" s="90" t="s">
        <v>52</v>
      </c>
      <c r="I26" s="90" t="s">
        <v>52</v>
      </c>
      <c r="J26" s="91" t="s">
        <v>52</v>
      </c>
      <c r="K26" s="91" t="s">
        <v>52</v>
      </c>
      <c r="L26" s="91" t="s">
        <v>52</v>
      </c>
      <c r="M26" s="91" t="s">
        <v>52</v>
      </c>
      <c r="N26" s="91" t="s">
        <v>52</v>
      </c>
      <c r="O26" s="91" t="s">
        <v>52</v>
      </c>
      <c r="P26" s="91" t="s">
        <v>52</v>
      </c>
      <c r="Q26" s="91" t="s">
        <v>52</v>
      </c>
      <c r="R26" s="91" t="s">
        <v>52</v>
      </c>
      <c r="S26" s="91" t="s">
        <v>52</v>
      </c>
      <c r="T26" s="91" t="s">
        <v>52</v>
      </c>
      <c r="U26" s="91" t="s">
        <v>52</v>
      </c>
      <c r="V26" s="91" t="s">
        <v>52</v>
      </c>
      <c r="W26" s="91" t="s">
        <v>52</v>
      </c>
      <c r="X26" s="91" t="s">
        <v>52</v>
      </c>
      <c r="Y26" s="91" t="s">
        <v>52</v>
      </c>
    </row>
    <row r="27" spans="2:25" ht="20.25" customHeight="1" thickBot="1" x14ac:dyDescent="0.25">
      <c r="B27" s="114" t="s">
        <v>53</v>
      </c>
      <c r="C27" s="115"/>
      <c r="D27" s="116"/>
      <c r="E27" s="115"/>
      <c r="F27" s="115"/>
      <c r="G27" s="117"/>
      <c r="H27" s="118">
        <f>H25</f>
        <v>3777900</v>
      </c>
      <c r="I27" s="118">
        <f t="shared" ref="I27:L27" si="10">I25</f>
        <v>3777900</v>
      </c>
      <c r="J27" s="119">
        <f t="shared" si="10"/>
        <v>3777900</v>
      </c>
      <c r="K27" s="119">
        <f t="shared" si="10"/>
        <v>3505764</v>
      </c>
      <c r="L27" s="119">
        <f t="shared" si="10"/>
        <v>3505860</v>
      </c>
      <c r="M27" s="119">
        <f t="shared" ref="M27:N27" si="11">M25</f>
        <v>3505764</v>
      </c>
      <c r="N27" s="119">
        <f t="shared" si="11"/>
        <v>3505860</v>
      </c>
      <c r="O27" s="119">
        <f t="shared" ref="O27:S27" si="12">O25</f>
        <v>3505860</v>
      </c>
      <c r="P27" s="119">
        <f t="shared" si="12"/>
        <v>3505860</v>
      </c>
      <c r="Q27" s="119">
        <f t="shared" si="12"/>
        <v>3505860</v>
      </c>
      <c r="R27" s="119">
        <f t="shared" si="12"/>
        <v>3505860</v>
      </c>
      <c r="S27" s="119">
        <f t="shared" si="12"/>
        <v>3505860</v>
      </c>
      <c r="T27" s="119">
        <f t="shared" ref="T27:U27" si="13">T25</f>
        <v>3085140</v>
      </c>
      <c r="U27" s="119">
        <f t="shared" si="13"/>
        <v>3085182</v>
      </c>
      <c r="V27" s="119">
        <f t="shared" ref="V27:X27" si="14">V25</f>
        <v>3365586</v>
      </c>
      <c r="W27" s="119">
        <f t="shared" si="14"/>
        <v>3015066</v>
      </c>
      <c r="X27" s="119">
        <f t="shared" si="14"/>
        <v>3015066</v>
      </c>
      <c r="Y27" s="119">
        <f t="shared" ref="Y27" si="15">Y25</f>
        <v>3365628</v>
      </c>
    </row>
    <row r="28" spans="2:25" ht="24" customHeight="1" thickTop="1" thickBot="1" x14ac:dyDescent="0.3">
      <c r="B28" s="120" t="s">
        <v>54</v>
      </c>
      <c r="C28" s="121"/>
      <c r="D28" s="122"/>
      <c r="E28" s="123"/>
      <c r="F28" s="123"/>
      <c r="G28" s="124"/>
      <c r="H28" s="125">
        <f>H22+H27</f>
        <v>4576182.0999999996</v>
      </c>
      <c r="I28" s="125">
        <f t="shared" ref="I28:L28" si="16">I22+I27</f>
        <v>4597692</v>
      </c>
      <c r="J28" s="126">
        <f t="shared" si="16"/>
        <v>4673126.45</v>
      </c>
      <c r="K28" s="126">
        <f t="shared" si="16"/>
        <v>4682280</v>
      </c>
      <c r="L28" s="126">
        <f t="shared" si="16"/>
        <v>4714639.9700000007</v>
      </c>
      <c r="M28" s="126">
        <f t="shared" ref="M28:N28" si="17">M22+M27</f>
        <v>4728528</v>
      </c>
      <c r="N28" s="126">
        <f t="shared" si="17"/>
        <v>4684204.4700000007</v>
      </c>
      <c r="O28" s="126">
        <f t="shared" ref="O28:S28" si="18">O22+O27</f>
        <v>4777044</v>
      </c>
      <c r="P28" s="126">
        <f t="shared" si="18"/>
        <v>4539702.59</v>
      </c>
      <c r="Q28" s="126">
        <f t="shared" si="18"/>
        <v>4777044</v>
      </c>
      <c r="R28" s="126">
        <f t="shared" si="18"/>
        <v>4788338</v>
      </c>
      <c r="S28" s="126">
        <f t="shared" si="18"/>
        <v>4689516.32</v>
      </c>
      <c r="T28" s="126">
        <f t="shared" ref="T28:U28" si="19">T22+T27</f>
        <v>4711652</v>
      </c>
      <c r="U28" s="126">
        <f t="shared" si="19"/>
        <v>4629000.16</v>
      </c>
      <c r="V28" s="126">
        <f t="shared" ref="V28:X28" si="20">V22+V27</f>
        <v>4819344</v>
      </c>
      <c r="W28" s="126">
        <f t="shared" si="20"/>
        <v>4660464</v>
      </c>
      <c r="X28" s="126">
        <f t="shared" si="20"/>
        <v>4459687.33</v>
      </c>
      <c r="Y28" s="126">
        <f t="shared" ref="Y28" si="21">Y22+Y27</f>
        <v>4819236</v>
      </c>
    </row>
    <row r="29" spans="2:25" ht="17.25" customHeight="1" x14ac:dyDescent="0.2"/>
    <row r="30" spans="2:25" ht="17.25" customHeight="1" x14ac:dyDescent="0.2"/>
    <row r="31" spans="2:25" ht="17.25" customHeight="1" thickBot="1" x14ac:dyDescent="0.25"/>
    <row r="32" spans="2:25" ht="12.75" customHeight="1" x14ac:dyDescent="0.2">
      <c r="B32" s="281" t="s">
        <v>55</v>
      </c>
      <c r="C32" s="284"/>
      <c r="D32" s="271" t="s">
        <v>56</v>
      </c>
      <c r="E32" s="271" t="s">
        <v>57</v>
      </c>
      <c r="F32" s="271" t="s">
        <v>8</v>
      </c>
      <c r="G32" s="271" t="s">
        <v>58</v>
      </c>
      <c r="H32" s="271" t="s">
        <v>59</v>
      </c>
      <c r="I32" s="253" t="s">
        <v>60</v>
      </c>
      <c r="J32" s="247" t="s">
        <v>113</v>
      </c>
      <c r="K32" s="253" t="s">
        <v>119</v>
      </c>
      <c r="L32" s="250" t="s">
        <v>123</v>
      </c>
      <c r="M32" s="287" t="s">
        <v>128</v>
      </c>
      <c r="N32" s="290" t="s">
        <v>127</v>
      </c>
      <c r="O32" s="296" t="s">
        <v>134</v>
      </c>
      <c r="P32" s="317" t="s">
        <v>133</v>
      </c>
      <c r="Q32" s="320" t="s">
        <v>139</v>
      </c>
      <c r="R32" s="314" t="s">
        <v>146</v>
      </c>
      <c r="S32" s="311" t="s">
        <v>144</v>
      </c>
      <c r="T32" s="296" t="s">
        <v>142</v>
      </c>
      <c r="U32" s="338" t="s">
        <v>147</v>
      </c>
      <c r="V32" s="238" t="s">
        <v>148</v>
      </c>
      <c r="W32" s="329" t="s">
        <v>153</v>
      </c>
      <c r="X32" s="332" t="s">
        <v>151</v>
      </c>
      <c r="Y32" s="238" t="s">
        <v>155</v>
      </c>
    </row>
    <row r="33" spans="2:25" ht="12.75" customHeight="1" x14ac:dyDescent="0.2">
      <c r="B33" s="282"/>
      <c r="C33" s="285"/>
      <c r="D33" s="272"/>
      <c r="E33" s="272"/>
      <c r="F33" s="272"/>
      <c r="G33" s="272"/>
      <c r="H33" s="272"/>
      <c r="I33" s="254"/>
      <c r="J33" s="248"/>
      <c r="K33" s="254"/>
      <c r="L33" s="251"/>
      <c r="M33" s="288"/>
      <c r="N33" s="291"/>
      <c r="O33" s="297"/>
      <c r="P33" s="318"/>
      <c r="Q33" s="321"/>
      <c r="R33" s="315"/>
      <c r="S33" s="312"/>
      <c r="T33" s="297"/>
      <c r="U33" s="339"/>
      <c r="V33" s="239"/>
      <c r="W33" s="330"/>
      <c r="X33" s="333"/>
      <c r="Y33" s="239"/>
    </row>
    <row r="34" spans="2:25" ht="12.75" customHeight="1" x14ac:dyDescent="0.2">
      <c r="B34" s="283"/>
      <c r="C34" s="286"/>
      <c r="D34" s="280"/>
      <c r="E34" s="280"/>
      <c r="F34" s="280"/>
      <c r="G34" s="280"/>
      <c r="H34" s="280"/>
      <c r="I34" s="255"/>
      <c r="J34" s="249"/>
      <c r="K34" s="255"/>
      <c r="L34" s="252"/>
      <c r="M34" s="289"/>
      <c r="N34" s="292"/>
      <c r="O34" s="298"/>
      <c r="P34" s="319"/>
      <c r="Q34" s="322"/>
      <c r="R34" s="316"/>
      <c r="S34" s="313"/>
      <c r="T34" s="298"/>
      <c r="U34" s="340"/>
      <c r="V34" s="240"/>
      <c r="W34" s="331"/>
      <c r="X34" s="334"/>
      <c r="Y34" s="240"/>
    </row>
    <row r="35" spans="2:25" ht="24" customHeight="1" x14ac:dyDescent="0.2">
      <c r="B35" s="127" t="s">
        <v>61</v>
      </c>
      <c r="C35" s="128"/>
      <c r="D35" s="129">
        <v>9449455.0800000001</v>
      </c>
      <c r="E35" s="129">
        <v>11567435.539999999</v>
      </c>
      <c r="F35" s="129">
        <v>11567435.539999999</v>
      </c>
      <c r="G35" s="129">
        <v>8545335.5399999991</v>
      </c>
      <c r="H35" s="129">
        <v>9463870.6400000006</v>
      </c>
      <c r="I35" s="130">
        <v>8241770.6399999997</v>
      </c>
      <c r="J35" s="130">
        <v>9463870.6400000006</v>
      </c>
      <c r="K35" s="130">
        <v>7709208.04</v>
      </c>
      <c r="L35" s="130">
        <v>7709208.04</v>
      </c>
      <c r="M35" s="130">
        <v>10324204.99</v>
      </c>
      <c r="N35" s="130">
        <v>10324205.140000001</v>
      </c>
      <c r="O35" s="130">
        <v>12030064.99</v>
      </c>
      <c r="P35" s="130">
        <v>12207594.880000001</v>
      </c>
      <c r="Q35" s="130">
        <v>14400454.880000001</v>
      </c>
      <c r="R35" s="130">
        <v>14575637.6</v>
      </c>
      <c r="S35" s="130">
        <v>14575637.6</v>
      </c>
      <c r="T35" s="130">
        <v>8088364.2400000002</v>
      </c>
      <c r="U35" s="130">
        <v>8088364.2400000002</v>
      </c>
      <c r="V35" s="130">
        <v>10560827.5</v>
      </c>
      <c r="W35" s="130">
        <v>10560827.5</v>
      </c>
      <c r="X35" s="130">
        <v>10560827.5</v>
      </c>
      <c r="Y35" s="130">
        <v>13575893.5</v>
      </c>
    </row>
    <row r="36" spans="2:25" ht="24" customHeight="1" x14ac:dyDescent="0.2">
      <c r="B36" s="131" t="s">
        <v>62</v>
      </c>
      <c r="C36" s="132"/>
      <c r="D36" s="133">
        <v>3777720</v>
      </c>
      <c r="E36" s="133">
        <v>3777900</v>
      </c>
      <c r="F36" s="133">
        <v>3777900</v>
      </c>
      <c r="G36" s="133">
        <v>3777900</v>
      </c>
      <c r="H36" s="133">
        <v>3777900</v>
      </c>
      <c r="I36" s="134">
        <v>3505764</v>
      </c>
      <c r="J36" s="134">
        <v>3777900</v>
      </c>
      <c r="K36" s="134">
        <v>3505764</v>
      </c>
      <c r="L36" s="134">
        <v>3505860</v>
      </c>
      <c r="M36" s="134">
        <v>3505860</v>
      </c>
      <c r="N36" s="134">
        <v>3505860</v>
      </c>
      <c r="O36" s="134">
        <v>3505860</v>
      </c>
      <c r="P36" s="134">
        <v>3505860</v>
      </c>
      <c r="Q36" s="134">
        <v>3505860</v>
      </c>
      <c r="R36" s="134">
        <v>3505860</v>
      </c>
      <c r="S36" s="134">
        <v>3505860</v>
      </c>
      <c r="T36" s="134">
        <v>3085140</v>
      </c>
      <c r="U36" s="134">
        <v>3085182</v>
      </c>
      <c r="V36" s="134">
        <v>3365586</v>
      </c>
      <c r="W36" s="134">
        <v>3015066</v>
      </c>
      <c r="X36" s="134">
        <v>3015066</v>
      </c>
      <c r="Y36" s="134">
        <v>3365628</v>
      </c>
    </row>
    <row r="37" spans="2:25" ht="24" customHeight="1" x14ac:dyDescent="0.2">
      <c r="B37" s="131" t="s">
        <v>63</v>
      </c>
      <c r="C37" s="135"/>
      <c r="D37" s="133">
        <v>1659739.54</v>
      </c>
      <c r="E37" s="133">
        <v>6800000</v>
      </c>
      <c r="F37" s="133">
        <v>5881464.9000000004</v>
      </c>
      <c r="G37" s="133">
        <v>5000000</v>
      </c>
      <c r="H37" s="133">
        <v>5000000</v>
      </c>
      <c r="I37" s="134">
        <v>5000000</v>
      </c>
      <c r="J37" s="134">
        <v>5532562.5999999996</v>
      </c>
      <c r="K37" s="134">
        <v>5000000</v>
      </c>
      <c r="L37" s="134">
        <v>890863.05</v>
      </c>
      <c r="M37" s="134">
        <v>4000000</v>
      </c>
      <c r="N37" s="134">
        <v>1622470.26</v>
      </c>
      <c r="O37" s="134">
        <v>7000000</v>
      </c>
      <c r="P37" s="211">
        <v>1137817.28</v>
      </c>
      <c r="Q37" s="212">
        <v>8000000</v>
      </c>
      <c r="R37" s="212">
        <v>8000000</v>
      </c>
      <c r="S37" s="212">
        <v>9993133.3599999994</v>
      </c>
      <c r="T37" s="212">
        <v>2000000</v>
      </c>
      <c r="U37" s="212">
        <v>612718.74</v>
      </c>
      <c r="V37" s="212">
        <v>3000000</v>
      </c>
      <c r="W37" s="212">
        <v>3000000</v>
      </c>
      <c r="X37" s="212">
        <v>0</v>
      </c>
      <c r="Y37" s="212">
        <v>3000000</v>
      </c>
    </row>
    <row r="38" spans="2:25" ht="24" customHeight="1" thickBot="1" x14ac:dyDescent="0.25">
      <c r="B38" s="136" t="s">
        <v>64</v>
      </c>
      <c r="C38" s="137"/>
      <c r="D38" s="138">
        <f>D35+D36-D37</f>
        <v>11567435.539999999</v>
      </c>
      <c r="E38" s="138">
        <f t="shared" ref="E38:H38" si="22">E35+E36-E37</f>
        <v>8545335.5399999991</v>
      </c>
      <c r="F38" s="138">
        <f t="shared" si="22"/>
        <v>9463870.6399999987</v>
      </c>
      <c r="G38" s="138">
        <f t="shared" si="22"/>
        <v>7323235.5399999991</v>
      </c>
      <c r="H38" s="138">
        <f t="shared" si="22"/>
        <v>8241770.6400000006</v>
      </c>
      <c r="I38" s="139">
        <f>I35+I36-I37</f>
        <v>6747534.6400000006</v>
      </c>
      <c r="J38" s="139">
        <f>J35+J36-J37</f>
        <v>7709208.040000001</v>
      </c>
      <c r="K38" s="139">
        <f>K35+K36-K37</f>
        <v>6214972.0399999991</v>
      </c>
      <c r="L38" s="139">
        <f>L35+L36-L37</f>
        <v>10324204.989999998</v>
      </c>
      <c r="M38" s="139">
        <f t="shared" ref="M38:O38" si="23">M35+M36-M37</f>
        <v>9830064.9900000002</v>
      </c>
      <c r="N38" s="139">
        <f t="shared" si="23"/>
        <v>12207594.880000001</v>
      </c>
      <c r="O38" s="139">
        <f t="shared" si="23"/>
        <v>8535924.9900000002</v>
      </c>
      <c r="P38" s="139">
        <f t="shared" ref="P38:S38" si="24">P35+P36-P37</f>
        <v>14575637.600000001</v>
      </c>
      <c r="Q38" s="139">
        <f t="shared" si="24"/>
        <v>9906314.8800000027</v>
      </c>
      <c r="R38" s="139">
        <f t="shared" si="24"/>
        <v>10081497.600000001</v>
      </c>
      <c r="S38" s="139">
        <f t="shared" si="24"/>
        <v>8088364.2400000021</v>
      </c>
      <c r="T38" s="139">
        <f t="shared" ref="T38:U38" si="25">T35+T36-T37</f>
        <v>9173504.2400000002</v>
      </c>
      <c r="U38" s="139">
        <f t="shared" si="25"/>
        <v>10560827.5</v>
      </c>
      <c r="V38" s="139">
        <f t="shared" ref="V38:X38" si="26">V35+V36-V37</f>
        <v>10926413.5</v>
      </c>
      <c r="W38" s="139">
        <f t="shared" si="26"/>
        <v>10575893.5</v>
      </c>
      <c r="X38" s="139">
        <f t="shared" si="26"/>
        <v>13575893.5</v>
      </c>
      <c r="Y38" s="139">
        <f t="shared" ref="Y38" si="27">Y35+Y36-Y37</f>
        <v>13941521.5</v>
      </c>
    </row>
    <row r="39" spans="2:25" ht="12.75" customHeight="1" x14ac:dyDescent="0.2">
      <c r="H39" s="140"/>
      <c r="K39" s="141"/>
    </row>
    <row r="40" spans="2:25" ht="12" customHeight="1" x14ac:dyDescent="0.2">
      <c r="H40" s="140"/>
    </row>
    <row r="41" spans="2:25" ht="24" customHeight="1" x14ac:dyDescent="0.2">
      <c r="B41" t="s">
        <v>65</v>
      </c>
      <c r="E41" s="142">
        <v>11685.88</v>
      </c>
      <c r="G41" s="143"/>
      <c r="H41" s="144"/>
      <c r="I41" s="141"/>
      <c r="J41" s="141"/>
      <c r="K41" s="141"/>
    </row>
    <row r="42" spans="2:25" ht="24" customHeight="1" x14ac:dyDescent="0.2">
      <c r="B42" t="s">
        <v>66</v>
      </c>
      <c r="E42" s="145">
        <v>1168588</v>
      </c>
      <c r="H42" s="140"/>
      <c r="I42" s="141"/>
      <c r="J42" s="141"/>
      <c r="K42" s="141"/>
    </row>
    <row r="43" spans="2:25" ht="24" customHeight="1" x14ac:dyDescent="0.2">
      <c r="B43" t="s">
        <v>67</v>
      </c>
      <c r="E43" s="146">
        <v>0</v>
      </c>
      <c r="H43" s="140"/>
      <c r="I43" s="141"/>
      <c r="J43" s="141"/>
      <c r="K43" s="141"/>
      <c r="W43" s="213"/>
    </row>
    <row r="44" spans="2:25" ht="24" customHeight="1" x14ac:dyDescent="0.2">
      <c r="H44" s="140"/>
      <c r="I44" s="141"/>
      <c r="J44" s="141"/>
      <c r="K44" s="141"/>
      <c r="W44" s="213"/>
    </row>
    <row r="45" spans="2:25" ht="23.25" customHeight="1" x14ac:dyDescent="0.2">
      <c r="H45" s="140"/>
      <c r="W45" s="213"/>
    </row>
    <row r="46" spans="2:25" ht="24" customHeight="1" x14ac:dyDescent="0.2">
      <c r="H46" s="141"/>
      <c r="W46" s="213"/>
    </row>
    <row r="47" spans="2:25" ht="25.5" customHeight="1" x14ac:dyDescent="0.2">
      <c r="W47" s="213"/>
    </row>
  </sheetData>
  <mergeCells count="51">
    <mergeCell ref="W4:W7"/>
    <mergeCell ref="X4:X7"/>
    <mergeCell ref="W32:W34"/>
    <mergeCell ref="X32:X34"/>
    <mergeCell ref="S4:S7"/>
    <mergeCell ref="U4:U7"/>
    <mergeCell ref="V4:V7"/>
    <mergeCell ref="U32:U34"/>
    <mergeCell ref="V32:V34"/>
    <mergeCell ref="T4:T7"/>
    <mergeCell ref="T32:T34"/>
    <mergeCell ref="N4:N7"/>
    <mergeCell ref="R4:R7"/>
    <mergeCell ref="S32:S34"/>
    <mergeCell ref="R32:R34"/>
    <mergeCell ref="P32:P34"/>
    <mergeCell ref="Q32:Q34"/>
    <mergeCell ref="Q4:Q7"/>
    <mergeCell ref="G32:G34"/>
    <mergeCell ref="H32:H34"/>
    <mergeCell ref="I32:I34"/>
    <mergeCell ref="B32:B34"/>
    <mergeCell ref="C32:C34"/>
    <mergeCell ref="D32:D34"/>
    <mergeCell ref="E32:E34"/>
    <mergeCell ref="F32:F34"/>
    <mergeCell ref="B2:B3"/>
    <mergeCell ref="E2:F3"/>
    <mergeCell ref="G2:G3"/>
    <mergeCell ref="B4:B7"/>
    <mergeCell ref="C4:C7"/>
    <mergeCell ref="D4:D7"/>
    <mergeCell ref="E4:E7"/>
    <mergeCell ref="F4:F7"/>
    <mergeCell ref="G4:G7"/>
    <mergeCell ref="Y4:Y7"/>
    <mergeCell ref="Y32:Y34"/>
    <mergeCell ref="H4:H7"/>
    <mergeCell ref="I4:I7"/>
    <mergeCell ref="J32:J34"/>
    <mergeCell ref="L32:L34"/>
    <mergeCell ref="K32:K34"/>
    <mergeCell ref="J4:J7"/>
    <mergeCell ref="K4:K7"/>
    <mergeCell ref="L4:L7"/>
    <mergeCell ref="M32:M34"/>
    <mergeCell ref="N32:N34"/>
    <mergeCell ref="O4:O7"/>
    <mergeCell ref="O32:O34"/>
    <mergeCell ref="P4:P7"/>
    <mergeCell ref="M4:M7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C33"/>
  <sheetViews>
    <sheetView workbookViewId="0">
      <pane xSplit="7" ySplit="7" topLeftCell="V11" activePane="bottomRight" state="frozen"/>
      <selection pane="topRight" activeCell="H1" sqref="H1"/>
      <selection pane="bottomLeft" activeCell="A8" sqref="A8"/>
      <selection pane="bottomRight" activeCell="AC26" sqref="AC26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5.83203125" customWidth="1"/>
    <col min="5" max="5" width="15" hidden="1" customWidth="1"/>
    <col min="6" max="6" width="4.33203125" hidden="1" customWidth="1"/>
    <col min="7" max="7" width="17.33203125" hidden="1" customWidth="1"/>
    <col min="8" max="8" width="19.33203125" hidden="1" customWidth="1"/>
    <col min="9" max="9" width="21.6640625" hidden="1" customWidth="1"/>
    <col min="10" max="11" width="23" hidden="1" customWidth="1"/>
    <col min="12" max="13" width="21.1640625" hidden="1" customWidth="1"/>
    <col min="14" max="14" width="22" hidden="1" customWidth="1"/>
    <col min="15" max="15" width="20.83203125" hidden="1" customWidth="1"/>
    <col min="16" max="16" width="18.6640625" hidden="1" customWidth="1"/>
    <col min="17" max="18" width="17.83203125" hidden="1" customWidth="1"/>
    <col min="19" max="20" width="19.33203125" hidden="1" customWidth="1"/>
    <col min="21" max="21" width="32.6640625" hidden="1" customWidth="1"/>
    <col min="22" max="22" width="31.83203125" bestFit="1" customWidth="1"/>
    <col min="23" max="23" width="18.5" customWidth="1"/>
    <col min="24" max="24" width="19" customWidth="1"/>
    <col min="25" max="25" width="17.5" customWidth="1"/>
    <col min="26" max="26" width="18.5" customWidth="1"/>
    <col min="27" max="27" width="16" customWidth="1"/>
    <col min="28" max="28" width="18" customWidth="1"/>
    <col min="29" max="29" width="17.83203125" customWidth="1"/>
  </cols>
  <sheetData>
    <row r="2" spans="2:29" ht="22.5" customHeight="1" x14ac:dyDescent="0.25">
      <c r="B2" s="147" t="s">
        <v>68</v>
      </c>
    </row>
    <row r="3" spans="2:29" ht="12" thickBot="1" x14ac:dyDescent="0.25"/>
    <row r="4" spans="2:29" ht="11.25" customHeight="1" x14ac:dyDescent="0.2">
      <c r="B4" s="353" t="s">
        <v>69</v>
      </c>
      <c r="C4" s="271" t="s">
        <v>3</v>
      </c>
      <c r="D4" s="241" t="s">
        <v>4</v>
      </c>
      <c r="E4" s="274" t="s">
        <v>5</v>
      </c>
      <c r="F4" s="241" t="s">
        <v>6</v>
      </c>
      <c r="G4" s="241" t="s">
        <v>7</v>
      </c>
      <c r="H4" s="241" t="s">
        <v>8</v>
      </c>
      <c r="I4" s="244" t="s">
        <v>116</v>
      </c>
      <c r="J4" s="302" t="s">
        <v>118</v>
      </c>
      <c r="K4" s="256" t="s">
        <v>114</v>
      </c>
      <c r="L4" s="235" t="s">
        <v>117</v>
      </c>
      <c r="M4" s="259" t="s">
        <v>120</v>
      </c>
      <c r="N4" s="305" t="s">
        <v>121</v>
      </c>
      <c r="O4" s="302" t="s">
        <v>125</v>
      </c>
      <c r="P4" s="350" t="s">
        <v>126</v>
      </c>
      <c r="Q4" s="356" t="s">
        <v>130</v>
      </c>
      <c r="R4" s="347" t="s">
        <v>132</v>
      </c>
      <c r="S4" s="344" t="s">
        <v>135</v>
      </c>
      <c r="T4" s="359" t="s">
        <v>138</v>
      </c>
      <c r="U4" s="323" t="s">
        <v>137</v>
      </c>
      <c r="V4" s="308" t="s">
        <v>141</v>
      </c>
      <c r="W4" s="362" t="s">
        <v>145</v>
      </c>
      <c r="X4" s="341" t="s">
        <v>143</v>
      </c>
      <c r="Y4" s="365" t="s">
        <v>149</v>
      </c>
      <c r="Z4" s="335" t="s">
        <v>150</v>
      </c>
      <c r="AA4" s="326" t="s">
        <v>152</v>
      </c>
      <c r="AB4" s="299" t="s">
        <v>151</v>
      </c>
      <c r="AC4" s="305" t="s">
        <v>154</v>
      </c>
    </row>
    <row r="5" spans="2:29" x14ac:dyDescent="0.2">
      <c r="B5" s="354"/>
      <c r="C5" s="272"/>
      <c r="D5" s="242"/>
      <c r="E5" s="275"/>
      <c r="F5" s="242"/>
      <c r="G5" s="242"/>
      <c r="H5" s="242"/>
      <c r="I5" s="245"/>
      <c r="J5" s="303"/>
      <c r="K5" s="257"/>
      <c r="L5" s="236"/>
      <c r="M5" s="260"/>
      <c r="N5" s="306"/>
      <c r="O5" s="303"/>
      <c r="P5" s="351"/>
      <c r="Q5" s="357"/>
      <c r="R5" s="348"/>
      <c r="S5" s="345"/>
      <c r="T5" s="360"/>
      <c r="U5" s="324"/>
      <c r="V5" s="309"/>
      <c r="W5" s="363"/>
      <c r="X5" s="342"/>
      <c r="Y5" s="366"/>
      <c r="Z5" s="336"/>
      <c r="AA5" s="327"/>
      <c r="AB5" s="300"/>
      <c r="AC5" s="306"/>
    </row>
    <row r="6" spans="2:29" x14ac:dyDescent="0.2">
      <c r="B6" s="354"/>
      <c r="C6" s="272"/>
      <c r="D6" s="242"/>
      <c r="E6" s="275"/>
      <c r="F6" s="242"/>
      <c r="G6" s="242"/>
      <c r="H6" s="242"/>
      <c r="I6" s="245"/>
      <c r="J6" s="303"/>
      <c r="K6" s="257"/>
      <c r="L6" s="236"/>
      <c r="M6" s="260"/>
      <c r="N6" s="306"/>
      <c r="O6" s="303"/>
      <c r="P6" s="351"/>
      <c r="Q6" s="357"/>
      <c r="R6" s="348"/>
      <c r="S6" s="345"/>
      <c r="T6" s="360"/>
      <c r="U6" s="324"/>
      <c r="V6" s="309"/>
      <c r="W6" s="363"/>
      <c r="X6" s="342"/>
      <c r="Y6" s="366"/>
      <c r="Z6" s="336"/>
      <c r="AA6" s="327"/>
      <c r="AB6" s="300"/>
      <c r="AC6" s="306"/>
    </row>
    <row r="7" spans="2:29" ht="12" thickBot="1" x14ac:dyDescent="0.25">
      <c r="B7" s="355"/>
      <c r="C7" s="273"/>
      <c r="D7" s="243"/>
      <c r="E7" s="276"/>
      <c r="F7" s="243"/>
      <c r="G7" s="243"/>
      <c r="H7" s="243"/>
      <c r="I7" s="246"/>
      <c r="J7" s="304"/>
      <c r="K7" s="258"/>
      <c r="L7" s="237"/>
      <c r="M7" s="261"/>
      <c r="N7" s="307"/>
      <c r="O7" s="304"/>
      <c r="P7" s="352"/>
      <c r="Q7" s="358"/>
      <c r="R7" s="349"/>
      <c r="S7" s="346"/>
      <c r="T7" s="361"/>
      <c r="U7" s="325"/>
      <c r="V7" s="310"/>
      <c r="W7" s="364"/>
      <c r="X7" s="343"/>
      <c r="Y7" s="367"/>
      <c r="Z7" s="337"/>
      <c r="AA7" s="328"/>
      <c r="AB7" s="301"/>
      <c r="AC7" s="307"/>
    </row>
    <row r="8" spans="2:29" ht="24" customHeight="1" x14ac:dyDescent="0.2">
      <c r="B8" s="148" t="s">
        <v>70</v>
      </c>
      <c r="C8" s="149" t="s">
        <v>71</v>
      </c>
      <c r="D8" s="150" t="s">
        <v>72</v>
      </c>
      <c r="E8" s="151" t="s">
        <v>73</v>
      </c>
      <c r="F8" s="19" t="s">
        <v>15</v>
      </c>
      <c r="G8" s="152" t="s">
        <v>74</v>
      </c>
      <c r="H8" s="21">
        <v>161765.82999999999</v>
      </c>
      <c r="I8" s="21">
        <v>183264</v>
      </c>
      <c r="J8" s="22">
        <v>193992</v>
      </c>
      <c r="K8" s="22">
        <v>184308</v>
      </c>
      <c r="L8" s="22">
        <v>210120</v>
      </c>
      <c r="M8" s="22">
        <v>210120</v>
      </c>
      <c r="N8" s="22">
        <v>180141</v>
      </c>
      <c r="O8" s="22">
        <v>210120</v>
      </c>
      <c r="P8" s="22">
        <v>213672</v>
      </c>
      <c r="Q8" s="22">
        <v>189895.15</v>
      </c>
      <c r="R8" s="22">
        <v>214248</v>
      </c>
      <c r="S8" s="22">
        <v>209408</v>
      </c>
      <c r="T8" s="22">
        <v>186806</v>
      </c>
      <c r="U8" s="22">
        <v>214248</v>
      </c>
      <c r="V8" s="219">
        <v>230000</v>
      </c>
      <c r="W8" s="225">
        <v>200812.93</v>
      </c>
      <c r="X8" s="214">
        <v>225000</v>
      </c>
      <c r="Y8" s="225">
        <v>235866</v>
      </c>
      <c r="Z8" s="214">
        <v>240000</v>
      </c>
      <c r="AA8" s="225">
        <v>230458</v>
      </c>
      <c r="AB8" s="225">
        <v>258460</v>
      </c>
      <c r="AC8" s="225">
        <v>270000</v>
      </c>
    </row>
    <row r="9" spans="2:29" ht="24" customHeight="1" x14ac:dyDescent="0.2">
      <c r="B9" s="79" t="s">
        <v>75</v>
      </c>
      <c r="C9" s="80" t="s">
        <v>76</v>
      </c>
      <c r="D9" s="81" t="s">
        <v>72</v>
      </c>
      <c r="E9" s="82" t="s">
        <v>73</v>
      </c>
      <c r="F9" s="153" t="s">
        <v>15</v>
      </c>
      <c r="G9" s="154" t="s">
        <v>74</v>
      </c>
      <c r="H9" s="133">
        <v>179018.21</v>
      </c>
      <c r="I9" s="133">
        <v>197364</v>
      </c>
      <c r="J9" s="134">
        <v>193157</v>
      </c>
      <c r="K9" s="134">
        <v>210752</v>
      </c>
      <c r="L9" s="134">
        <v>194220</v>
      </c>
      <c r="M9" s="134">
        <v>198654</v>
      </c>
      <c r="N9" s="134">
        <v>219559</v>
      </c>
      <c r="O9" s="134">
        <v>220742</v>
      </c>
      <c r="P9" s="134">
        <v>221256</v>
      </c>
      <c r="Q9" s="134">
        <v>218460.9</v>
      </c>
      <c r="R9" s="134">
        <v>221256</v>
      </c>
      <c r="S9" s="134">
        <v>227052</v>
      </c>
      <c r="T9" s="134">
        <v>241771</v>
      </c>
      <c r="U9" s="134">
        <v>221256</v>
      </c>
      <c r="V9" s="220">
        <v>250000</v>
      </c>
      <c r="W9" s="218">
        <v>260080.26</v>
      </c>
      <c r="X9" s="210">
        <v>285000</v>
      </c>
      <c r="Y9" s="218">
        <v>303832</v>
      </c>
      <c r="Z9" s="210">
        <v>305000</v>
      </c>
      <c r="AA9" s="218">
        <v>306668</v>
      </c>
      <c r="AB9" s="218">
        <v>350301</v>
      </c>
      <c r="AC9" s="218">
        <v>363000</v>
      </c>
    </row>
    <row r="10" spans="2:29" ht="24" customHeight="1" x14ac:dyDescent="0.2">
      <c r="B10" s="79" t="s">
        <v>77</v>
      </c>
      <c r="C10" s="80" t="s">
        <v>78</v>
      </c>
      <c r="D10" s="81" t="s">
        <v>72</v>
      </c>
      <c r="E10" s="82" t="s">
        <v>73</v>
      </c>
      <c r="F10" s="153" t="s">
        <v>15</v>
      </c>
      <c r="G10" s="154" t="s">
        <v>74</v>
      </c>
      <c r="H10" s="133">
        <v>192803.11</v>
      </c>
      <c r="I10" s="133">
        <v>169728</v>
      </c>
      <c r="J10" s="134">
        <v>170528</v>
      </c>
      <c r="K10" s="134">
        <v>218233</v>
      </c>
      <c r="L10" s="134">
        <v>169728</v>
      </c>
      <c r="M10" s="134">
        <v>175304</v>
      </c>
      <c r="N10" s="134">
        <v>217508</v>
      </c>
      <c r="O10" s="134">
        <v>218680</v>
      </c>
      <c r="P10" s="134">
        <v>238170</v>
      </c>
      <c r="Q10" s="134">
        <v>210867.43</v>
      </c>
      <c r="R10" s="134">
        <v>240588</v>
      </c>
      <c r="S10" s="134">
        <v>243778</v>
      </c>
      <c r="T10" s="134">
        <v>197800</v>
      </c>
      <c r="U10" s="134">
        <v>240588</v>
      </c>
      <c r="V10" s="220">
        <v>250000</v>
      </c>
      <c r="W10" s="218">
        <v>222387.42</v>
      </c>
      <c r="X10" s="210">
        <v>250000</v>
      </c>
      <c r="Y10" s="218">
        <v>252836</v>
      </c>
      <c r="Z10" s="210">
        <v>255000</v>
      </c>
      <c r="AA10" s="218">
        <v>248242</v>
      </c>
      <c r="AB10" s="218">
        <v>335065</v>
      </c>
      <c r="AC10" s="218">
        <v>351000</v>
      </c>
    </row>
    <row r="11" spans="2:29" ht="24" customHeight="1" x14ac:dyDescent="0.2">
      <c r="B11" s="86" t="s">
        <v>79</v>
      </c>
      <c r="C11" s="87" t="s">
        <v>80</v>
      </c>
      <c r="D11" s="88" t="s">
        <v>72</v>
      </c>
      <c r="E11" s="155" t="s">
        <v>73</v>
      </c>
      <c r="F11" s="156" t="s">
        <v>15</v>
      </c>
      <c r="G11" s="157" t="s">
        <v>74</v>
      </c>
      <c r="H11" s="158">
        <v>182089.85</v>
      </c>
      <c r="I11" s="158">
        <v>188028</v>
      </c>
      <c r="J11" s="159">
        <v>184374</v>
      </c>
      <c r="K11" s="159">
        <v>219884</v>
      </c>
      <c r="L11" s="159">
        <v>180720</v>
      </c>
      <c r="M11" s="159">
        <v>191076</v>
      </c>
      <c r="N11" s="159">
        <v>224375</v>
      </c>
      <c r="O11" s="159">
        <v>225584</v>
      </c>
      <c r="P11" s="159">
        <v>227680</v>
      </c>
      <c r="Q11" s="159">
        <v>213522.38</v>
      </c>
      <c r="R11" s="159">
        <v>227652</v>
      </c>
      <c r="S11" s="159">
        <v>227652</v>
      </c>
      <c r="T11" s="159">
        <v>235077</v>
      </c>
      <c r="U11" s="159">
        <v>227652</v>
      </c>
      <c r="V11" s="221">
        <v>260000</v>
      </c>
      <c r="W11" s="226">
        <v>255679.39</v>
      </c>
      <c r="X11" s="215">
        <v>280000</v>
      </c>
      <c r="Y11" s="226">
        <v>275787</v>
      </c>
      <c r="Z11" s="215">
        <v>280000</v>
      </c>
      <c r="AA11" s="226">
        <v>290212</v>
      </c>
      <c r="AB11" s="226">
        <v>323176</v>
      </c>
      <c r="AC11" s="226">
        <v>340000</v>
      </c>
    </row>
    <row r="12" spans="2:29" ht="24" customHeight="1" x14ac:dyDescent="0.2">
      <c r="B12" s="160" t="s">
        <v>81</v>
      </c>
      <c r="C12" s="161"/>
      <c r="D12" s="162"/>
      <c r="E12" s="163"/>
      <c r="F12" s="164"/>
      <c r="G12" s="165"/>
      <c r="H12" s="166">
        <f>SUM(H8:H11)</f>
        <v>715676.99999999988</v>
      </c>
      <c r="I12" s="166">
        <f t="shared" ref="I12:M12" si="0">SUM(I8:I11)</f>
        <v>738384</v>
      </c>
      <c r="J12" s="167">
        <f t="shared" si="0"/>
        <v>742051</v>
      </c>
      <c r="K12" s="167">
        <f t="shared" si="0"/>
        <v>833177</v>
      </c>
      <c r="L12" s="167">
        <f t="shared" si="0"/>
        <v>754788</v>
      </c>
      <c r="M12" s="167">
        <f t="shared" si="0"/>
        <v>775154</v>
      </c>
      <c r="N12" s="167">
        <f t="shared" ref="N12:P12" si="1">SUM(N8:N11)</f>
        <v>841583</v>
      </c>
      <c r="O12" s="167">
        <f t="shared" si="1"/>
        <v>875126</v>
      </c>
      <c r="P12" s="167">
        <f t="shared" si="1"/>
        <v>900778</v>
      </c>
      <c r="Q12" s="167">
        <f t="shared" ref="Q12:R12" si="2">SUM(Q8:Q11)</f>
        <v>832745.86</v>
      </c>
      <c r="R12" s="167">
        <f t="shared" si="2"/>
        <v>903744</v>
      </c>
      <c r="S12" s="167">
        <f t="shared" ref="S12:U12" si="3">SUM(S8:S11)</f>
        <v>907890</v>
      </c>
      <c r="T12" s="167">
        <f t="shared" si="3"/>
        <v>861454</v>
      </c>
      <c r="U12" s="167">
        <f t="shared" si="3"/>
        <v>903744</v>
      </c>
      <c r="V12" s="167">
        <f t="shared" ref="V12:X12" si="4">SUM(V8:V11)</f>
        <v>990000</v>
      </c>
      <c r="W12" s="167">
        <f t="shared" si="4"/>
        <v>938960</v>
      </c>
      <c r="X12" s="167">
        <f t="shared" si="4"/>
        <v>1040000</v>
      </c>
      <c r="Y12" s="167">
        <f t="shared" ref="Y12:Z12" si="5">SUM(Y8:Y11)</f>
        <v>1068321</v>
      </c>
      <c r="Z12" s="167">
        <f t="shared" si="5"/>
        <v>1080000</v>
      </c>
      <c r="AA12" s="167">
        <f t="shared" ref="AA12" si="6">SUM(AA8:AA11)</f>
        <v>1075580</v>
      </c>
      <c r="AB12" s="167">
        <f>SUM(AB8:AB11)</f>
        <v>1267002</v>
      </c>
      <c r="AC12" s="167">
        <f>SUM(AC8:AC11)</f>
        <v>1324000</v>
      </c>
    </row>
    <row r="13" spans="2:29" ht="24" customHeight="1" x14ac:dyDescent="0.2">
      <c r="B13" s="168" t="s">
        <v>82</v>
      </c>
      <c r="C13" s="169" t="s">
        <v>83</v>
      </c>
      <c r="D13" s="170" t="s">
        <v>72</v>
      </c>
      <c r="E13" s="171" t="s">
        <v>73</v>
      </c>
      <c r="F13" s="172" t="s">
        <v>15</v>
      </c>
      <c r="G13" s="173" t="s">
        <v>74</v>
      </c>
      <c r="H13" s="174">
        <v>342734.71</v>
      </c>
      <c r="I13" s="174">
        <v>412236</v>
      </c>
      <c r="J13" s="175">
        <v>414336</v>
      </c>
      <c r="K13" s="175">
        <v>342191.05</v>
      </c>
      <c r="L13" s="175">
        <v>420636</v>
      </c>
      <c r="M13" s="175">
        <v>424296</v>
      </c>
      <c r="N13" s="175">
        <v>385234.11</v>
      </c>
      <c r="O13" s="175">
        <v>427956</v>
      </c>
      <c r="P13" s="175">
        <v>432724</v>
      </c>
      <c r="Q13" s="175">
        <v>419685.83</v>
      </c>
      <c r="R13" s="175">
        <v>435108</v>
      </c>
      <c r="S13" s="175">
        <v>439068</v>
      </c>
      <c r="T13" s="175">
        <v>366171.09</v>
      </c>
      <c r="U13" s="175">
        <v>435108</v>
      </c>
      <c r="V13" s="222">
        <v>480000</v>
      </c>
      <c r="W13" s="223">
        <v>381985.8</v>
      </c>
      <c r="X13" s="209">
        <v>575000</v>
      </c>
      <c r="Y13" s="223">
        <v>610542.71</v>
      </c>
      <c r="Z13" s="209">
        <v>615000</v>
      </c>
      <c r="AA13" s="223">
        <v>637730</v>
      </c>
      <c r="AB13" s="223">
        <v>534569.39</v>
      </c>
      <c r="AC13" s="223">
        <v>550000</v>
      </c>
    </row>
    <row r="14" spans="2:29" ht="24" customHeight="1" x14ac:dyDescent="0.2">
      <c r="B14" s="79" t="s">
        <v>84</v>
      </c>
      <c r="C14" s="80" t="s">
        <v>85</v>
      </c>
      <c r="D14" s="81" t="s">
        <v>72</v>
      </c>
      <c r="E14" s="82" t="s">
        <v>73</v>
      </c>
      <c r="F14" s="153" t="s">
        <v>15</v>
      </c>
      <c r="G14" s="154" t="s">
        <v>74</v>
      </c>
      <c r="H14" s="133">
        <v>391164.15999999997</v>
      </c>
      <c r="I14" s="133">
        <v>490596</v>
      </c>
      <c r="J14" s="134">
        <v>487069</v>
      </c>
      <c r="K14" s="134">
        <v>383575.39</v>
      </c>
      <c r="L14" s="134">
        <v>489372</v>
      </c>
      <c r="M14" s="134">
        <v>492072</v>
      </c>
      <c r="N14" s="134">
        <v>432253.44999999995</v>
      </c>
      <c r="O14" s="134">
        <v>494772</v>
      </c>
      <c r="P14" s="134">
        <v>516572</v>
      </c>
      <c r="Q14" s="134">
        <v>486767.05</v>
      </c>
      <c r="R14" s="134">
        <v>515916</v>
      </c>
      <c r="S14" s="134">
        <v>527360</v>
      </c>
      <c r="T14" s="134">
        <v>459959.45</v>
      </c>
      <c r="U14" s="134">
        <v>515916</v>
      </c>
      <c r="V14" s="220">
        <v>650000</v>
      </c>
      <c r="W14" s="218">
        <v>511612.44</v>
      </c>
      <c r="X14" s="210">
        <v>770000</v>
      </c>
      <c r="Y14" s="218">
        <v>764349.2</v>
      </c>
      <c r="Z14" s="210">
        <v>770000</v>
      </c>
      <c r="AA14" s="218">
        <v>794429</v>
      </c>
      <c r="AB14" s="218">
        <v>716136.91</v>
      </c>
      <c r="AC14" s="218">
        <v>730000</v>
      </c>
    </row>
    <row r="15" spans="2:29" ht="24" customHeight="1" x14ac:dyDescent="0.2">
      <c r="B15" s="79" t="s">
        <v>86</v>
      </c>
      <c r="C15" s="80" t="s">
        <v>87</v>
      </c>
      <c r="D15" s="81" t="s">
        <v>72</v>
      </c>
      <c r="E15" s="82" t="s">
        <v>73</v>
      </c>
      <c r="F15" s="153" t="s">
        <v>15</v>
      </c>
      <c r="G15" s="154" t="s">
        <v>74</v>
      </c>
      <c r="H15" s="133">
        <v>451970.06</v>
      </c>
      <c r="I15" s="133">
        <v>498084</v>
      </c>
      <c r="J15" s="134">
        <v>505154</v>
      </c>
      <c r="K15" s="134">
        <v>443316.12</v>
      </c>
      <c r="L15" s="134">
        <v>509424</v>
      </c>
      <c r="M15" s="134">
        <v>512298</v>
      </c>
      <c r="N15" s="134">
        <v>499046.12</v>
      </c>
      <c r="O15" s="134">
        <v>515172</v>
      </c>
      <c r="P15" s="134">
        <v>513952</v>
      </c>
      <c r="Q15" s="134">
        <v>481244.44</v>
      </c>
      <c r="R15" s="134">
        <v>520380</v>
      </c>
      <c r="S15" s="134">
        <v>518630</v>
      </c>
      <c r="T15" s="134">
        <v>422240.06</v>
      </c>
      <c r="U15" s="134">
        <v>520380</v>
      </c>
      <c r="V15" s="220">
        <v>600000</v>
      </c>
      <c r="W15" s="218">
        <v>447487.72</v>
      </c>
      <c r="X15" s="210">
        <v>675000</v>
      </c>
      <c r="Y15" s="218">
        <v>691743.88</v>
      </c>
      <c r="Z15" s="210">
        <v>700000</v>
      </c>
      <c r="AA15" s="218">
        <v>721839</v>
      </c>
      <c r="AB15" s="218">
        <v>708078.3</v>
      </c>
      <c r="AC15" s="218">
        <v>720000</v>
      </c>
    </row>
    <row r="16" spans="2:29" ht="24" customHeight="1" x14ac:dyDescent="0.2">
      <c r="B16" s="86" t="s">
        <v>88</v>
      </c>
      <c r="C16" s="87" t="s">
        <v>89</v>
      </c>
      <c r="D16" s="88" t="s">
        <v>72</v>
      </c>
      <c r="E16" s="155" t="s">
        <v>73</v>
      </c>
      <c r="F16" s="156" t="s">
        <v>15</v>
      </c>
      <c r="G16" s="157" t="s">
        <v>74</v>
      </c>
      <c r="H16" s="158">
        <v>381135.06</v>
      </c>
      <c r="I16" s="158">
        <v>448188</v>
      </c>
      <c r="J16" s="159">
        <v>445434</v>
      </c>
      <c r="K16" s="159">
        <v>384521.02999999997</v>
      </c>
      <c r="L16" s="159">
        <v>442680</v>
      </c>
      <c r="M16" s="159">
        <v>444590</v>
      </c>
      <c r="N16" s="159">
        <v>431983.99999999994</v>
      </c>
      <c r="O16" s="159">
        <v>445692</v>
      </c>
      <c r="P16" s="159">
        <v>462568</v>
      </c>
      <c r="Q16" s="159">
        <v>461236.64</v>
      </c>
      <c r="R16" s="159">
        <v>471516</v>
      </c>
      <c r="S16" s="159">
        <v>472896</v>
      </c>
      <c r="T16" s="159">
        <v>450753.75</v>
      </c>
      <c r="U16" s="159">
        <v>471516</v>
      </c>
      <c r="V16" s="221">
        <v>630000</v>
      </c>
      <c r="W16" s="226">
        <v>491174.76</v>
      </c>
      <c r="X16" s="215">
        <v>740000</v>
      </c>
      <c r="Y16" s="226">
        <v>724182.16</v>
      </c>
      <c r="Z16" s="215">
        <v>730000</v>
      </c>
      <c r="AA16" s="226">
        <v>791328</v>
      </c>
      <c r="AB16" s="226">
        <v>676640.16999999993</v>
      </c>
      <c r="AC16" s="226">
        <v>690000</v>
      </c>
    </row>
    <row r="17" spans="2:29" ht="24" customHeight="1" x14ac:dyDescent="0.2">
      <c r="B17" s="176" t="s">
        <v>90</v>
      </c>
      <c r="C17" s="177"/>
      <c r="D17" s="178"/>
      <c r="E17" s="179"/>
      <c r="F17" s="180"/>
      <c r="G17" s="181"/>
      <c r="H17" s="182">
        <f>SUM(H13:H16)</f>
        <v>1567003.99</v>
      </c>
      <c r="I17" s="182">
        <f t="shared" ref="I17:M17" si="7">SUM(I13:I16)</f>
        <v>1849104</v>
      </c>
      <c r="J17" s="183">
        <f t="shared" si="7"/>
        <v>1851993</v>
      </c>
      <c r="K17" s="183">
        <f t="shared" si="7"/>
        <v>1553603.59</v>
      </c>
      <c r="L17" s="183">
        <f t="shared" si="7"/>
        <v>1862112</v>
      </c>
      <c r="M17" s="183">
        <f t="shared" si="7"/>
        <v>1873256</v>
      </c>
      <c r="N17" s="183">
        <f t="shared" ref="N17:P17" si="8">SUM(N13:N16)</f>
        <v>1748517.68</v>
      </c>
      <c r="O17" s="183">
        <f t="shared" si="8"/>
        <v>1883592</v>
      </c>
      <c r="P17" s="183">
        <f t="shared" si="8"/>
        <v>1925816</v>
      </c>
      <c r="Q17" s="183">
        <f t="shared" ref="Q17:R17" si="9">SUM(Q13:Q16)</f>
        <v>1848933.96</v>
      </c>
      <c r="R17" s="183">
        <f t="shared" si="9"/>
        <v>1942920</v>
      </c>
      <c r="S17" s="183">
        <f t="shared" ref="S17:U17" si="10">SUM(S13:S16)</f>
        <v>1957954</v>
      </c>
      <c r="T17" s="183">
        <f t="shared" si="10"/>
        <v>1699124.35</v>
      </c>
      <c r="U17" s="183">
        <f t="shared" si="10"/>
        <v>1942920</v>
      </c>
      <c r="V17" s="183">
        <f t="shared" ref="V17:X17" si="11">SUM(V13:V16)</f>
        <v>2360000</v>
      </c>
      <c r="W17" s="183">
        <f t="shared" si="11"/>
        <v>1832260.72</v>
      </c>
      <c r="X17" s="183">
        <f t="shared" si="11"/>
        <v>2760000</v>
      </c>
      <c r="Y17" s="183">
        <f t="shared" ref="Y17:Z17" si="12">SUM(Y13:Y16)</f>
        <v>2790817.95</v>
      </c>
      <c r="Z17" s="183">
        <f t="shared" si="12"/>
        <v>2815000</v>
      </c>
      <c r="AA17" s="183">
        <f t="shared" ref="AA17" si="13">SUM(AA13:AA16)</f>
        <v>2945326</v>
      </c>
      <c r="AB17" s="183">
        <f>SUM(AB13:AB16)</f>
        <v>2635424.77</v>
      </c>
      <c r="AC17" s="183">
        <f>SUM(AC13:AC16)</f>
        <v>2690000</v>
      </c>
    </row>
    <row r="18" spans="2:29" ht="24" customHeight="1" x14ac:dyDescent="0.2">
      <c r="B18" s="168" t="s">
        <v>91</v>
      </c>
      <c r="C18" s="169" t="s">
        <v>92</v>
      </c>
      <c r="D18" s="170" t="s">
        <v>93</v>
      </c>
      <c r="E18" s="171" t="s">
        <v>73</v>
      </c>
      <c r="F18" s="172" t="s">
        <v>15</v>
      </c>
      <c r="G18" s="173" t="s">
        <v>74</v>
      </c>
      <c r="H18" s="174">
        <v>513757.3</v>
      </c>
      <c r="I18" s="174">
        <v>540360</v>
      </c>
      <c r="J18" s="175">
        <v>545913</v>
      </c>
      <c r="K18" s="175">
        <v>485825.41000000003</v>
      </c>
      <c r="L18" s="175">
        <v>555696</v>
      </c>
      <c r="M18" s="175">
        <v>555696</v>
      </c>
      <c r="N18" s="175">
        <v>529337.72000000009</v>
      </c>
      <c r="O18" s="175">
        <v>555696</v>
      </c>
      <c r="P18" s="175">
        <v>567696</v>
      </c>
      <c r="Q18" s="175">
        <v>489981.71</v>
      </c>
      <c r="R18" s="175">
        <v>567696</v>
      </c>
      <c r="S18" s="175">
        <v>567696</v>
      </c>
      <c r="T18" s="175">
        <v>522773.48</v>
      </c>
      <c r="U18" s="175">
        <v>567696</v>
      </c>
      <c r="V18" s="222">
        <v>750000</v>
      </c>
      <c r="W18" s="223">
        <v>590700.29</v>
      </c>
      <c r="X18" s="209">
        <v>850000</v>
      </c>
      <c r="Y18" s="223">
        <v>807464.74</v>
      </c>
      <c r="Z18" s="209">
        <v>810000</v>
      </c>
      <c r="AA18" s="223">
        <v>883054</v>
      </c>
      <c r="AB18" s="223">
        <v>804692.39000000013</v>
      </c>
      <c r="AC18" s="223">
        <v>815000</v>
      </c>
    </row>
    <row r="19" spans="2:29" ht="24" customHeight="1" x14ac:dyDescent="0.2">
      <c r="B19" s="79" t="s">
        <v>94</v>
      </c>
      <c r="C19" s="80" t="s">
        <v>95</v>
      </c>
      <c r="D19" s="81" t="s">
        <v>93</v>
      </c>
      <c r="E19" s="82" t="s">
        <v>73</v>
      </c>
      <c r="F19" s="153" t="s">
        <v>15</v>
      </c>
      <c r="G19" s="154" t="s">
        <v>74</v>
      </c>
      <c r="H19" s="133">
        <v>526993.77</v>
      </c>
      <c r="I19" s="133">
        <v>578172</v>
      </c>
      <c r="J19" s="134">
        <v>577516</v>
      </c>
      <c r="K19" s="134">
        <v>487790.93</v>
      </c>
      <c r="L19" s="134">
        <v>579780</v>
      </c>
      <c r="M19" s="134">
        <v>582498</v>
      </c>
      <c r="N19" s="134">
        <v>525180.18999999994</v>
      </c>
      <c r="O19" s="134">
        <v>585216</v>
      </c>
      <c r="P19" s="134">
        <v>618984</v>
      </c>
      <c r="Q19" s="134">
        <v>499722.34</v>
      </c>
      <c r="R19" s="134">
        <v>622632</v>
      </c>
      <c r="S19" s="134">
        <v>627800</v>
      </c>
      <c r="T19" s="134">
        <v>538678.21</v>
      </c>
      <c r="U19" s="134">
        <v>622632</v>
      </c>
      <c r="V19" s="220">
        <v>770000</v>
      </c>
      <c r="W19" s="218">
        <v>603383.99</v>
      </c>
      <c r="X19" s="210">
        <v>865000</v>
      </c>
      <c r="Y19" s="218">
        <v>829626.42</v>
      </c>
      <c r="Z19" s="210">
        <v>835000</v>
      </c>
      <c r="AA19" s="218">
        <v>901067</v>
      </c>
      <c r="AB19" s="218">
        <v>818881.52000000014</v>
      </c>
      <c r="AC19" s="218">
        <v>825000</v>
      </c>
    </row>
    <row r="20" spans="2:29" ht="24" customHeight="1" x14ac:dyDescent="0.2">
      <c r="B20" s="79" t="s">
        <v>96</v>
      </c>
      <c r="C20" s="80" t="s">
        <v>97</v>
      </c>
      <c r="D20" s="81" t="s">
        <v>93</v>
      </c>
      <c r="E20" s="82" t="s">
        <v>73</v>
      </c>
      <c r="F20" s="153" t="s">
        <v>15</v>
      </c>
      <c r="G20" s="154" t="s">
        <v>74</v>
      </c>
      <c r="H20" s="133">
        <v>517980.71</v>
      </c>
      <c r="I20" s="133">
        <v>592284</v>
      </c>
      <c r="J20" s="134">
        <v>594696</v>
      </c>
      <c r="K20" s="134">
        <v>488412.49</v>
      </c>
      <c r="L20" s="134">
        <v>597108</v>
      </c>
      <c r="M20" s="134">
        <v>599442</v>
      </c>
      <c r="N20" s="134">
        <v>529366.64</v>
      </c>
      <c r="O20" s="134">
        <v>601776</v>
      </c>
      <c r="P20" s="134">
        <v>601848</v>
      </c>
      <c r="Q20" s="134">
        <v>507692.52</v>
      </c>
      <c r="R20" s="134">
        <v>603180</v>
      </c>
      <c r="S20" s="134">
        <v>602284</v>
      </c>
      <c r="T20" s="134">
        <v>546633.06999999995</v>
      </c>
      <c r="U20" s="134">
        <v>603180</v>
      </c>
      <c r="V20" s="220">
        <v>800000</v>
      </c>
      <c r="W20" s="218">
        <v>620977.81000000006</v>
      </c>
      <c r="X20" s="210">
        <v>895000</v>
      </c>
      <c r="Y20" s="218">
        <v>840304.87</v>
      </c>
      <c r="Z20" s="210">
        <v>845000</v>
      </c>
      <c r="AA20" s="218">
        <v>925749</v>
      </c>
      <c r="AB20" s="218">
        <v>833091.39000000013</v>
      </c>
      <c r="AC20" s="218">
        <v>845000</v>
      </c>
    </row>
    <row r="21" spans="2:29" ht="24" customHeight="1" x14ac:dyDescent="0.2">
      <c r="B21" s="86" t="s">
        <v>98</v>
      </c>
      <c r="C21" s="87" t="s">
        <v>99</v>
      </c>
      <c r="D21" s="88" t="s">
        <v>93</v>
      </c>
      <c r="E21" s="155" t="s">
        <v>73</v>
      </c>
      <c r="F21" s="156" t="s">
        <v>15</v>
      </c>
      <c r="G21" s="157" t="s">
        <v>74</v>
      </c>
      <c r="H21" s="158">
        <v>536249.46</v>
      </c>
      <c r="I21" s="158">
        <v>601116</v>
      </c>
      <c r="J21" s="159">
        <v>599616</v>
      </c>
      <c r="K21" s="159">
        <v>501905.71</v>
      </c>
      <c r="L21" s="159">
        <v>598116</v>
      </c>
      <c r="M21" s="159">
        <v>598116</v>
      </c>
      <c r="N21" s="159">
        <v>529174.87</v>
      </c>
      <c r="O21" s="159">
        <v>598116</v>
      </c>
      <c r="P21" s="159">
        <v>599558</v>
      </c>
      <c r="Q21" s="159">
        <v>500398.92</v>
      </c>
      <c r="R21" s="159">
        <v>600588</v>
      </c>
      <c r="S21" s="159">
        <v>602100</v>
      </c>
      <c r="T21" s="159">
        <v>549623.37</v>
      </c>
      <c r="U21" s="159">
        <v>600588</v>
      </c>
      <c r="V21" s="221">
        <v>800000</v>
      </c>
      <c r="W21" s="226">
        <v>639218.18000000005</v>
      </c>
      <c r="X21" s="215">
        <v>920000</v>
      </c>
      <c r="Y21" s="226">
        <v>831704.64</v>
      </c>
      <c r="Z21" s="215">
        <v>835000</v>
      </c>
      <c r="AA21" s="226">
        <v>939600</v>
      </c>
      <c r="AB21" s="226">
        <v>865006.64999999991</v>
      </c>
      <c r="AC21" s="226">
        <v>880000</v>
      </c>
    </row>
    <row r="22" spans="2:29" ht="24" customHeight="1" x14ac:dyDescent="0.2">
      <c r="B22" s="184" t="s">
        <v>100</v>
      </c>
      <c r="C22" s="185"/>
      <c r="D22" s="186"/>
      <c r="E22" s="187"/>
      <c r="F22" s="188"/>
      <c r="G22" s="189"/>
      <c r="H22" s="190">
        <f>SUM(H18:H21)</f>
        <v>2094981.24</v>
      </c>
      <c r="I22" s="190">
        <f t="shared" ref="I22:M22" si="14">SUM(I18:I21)</f>
        <v>2311932</v>
      </c>
      <c r="J22" s="191">
        <f t="shared" si="14"/>
        <v>2317741</v>
      </c>
      <c r="K22" s="191">
        <f t="shared" si="14"/>
        <v>1963934.54</v>
      </c>
      <c r="L22" s="191">
        <f t="shared" si="14"/>
        <v>2330700</v>
      </c>
      <c r="M22" s="191">
        <f t="shared" si="14"/>
        <v>2335752</v>
      </c>
      <c r="N22" s="191">
        <f t="shared" ref="N22:P22" si="15">SUM(N18:N21)</f>
        <v>2113059.4200000004</v>
      </c>
      <c r="O22" s="191">
        <f t="shared" si="15"/>
        <v>2340804</v>
      </c>
      <c r="P22" s="191">
        <f t="shared" si="15"/>
        <v>2388086</v>
      </c>
      <c r="Q22" s="191">
        <f t="shared" ref="Q22:R22" si="16">SUM(Q18:Q21)</f>
        <v>1997795.49</v>
      </c>
      <c r="R22" s="191">
        <f t="shared" si="16"/>
        <v>2394096</v>
      </c>
      <c r="S22" s="191">
        <f t="shared" ref="S22:U22" si="17">SUM(S18:S21)</f>
        <v>2399880</v>
      </c>
      <c r="T22" s="191">
        <f t="shared" si="17"/>
        <v>2157708.13</v>
      </c>
      <c r="U22" s="191">
        <f t="shared" si="17"/>
        <v>2394096</v>
      </c>
      <c r="V22" s="191">
        <f t="shared" ref="V22:X22" si="18">SUM(V18:V21)</f>
        <v>3120000</v>
      </c>
      <c r="W22" s="191">
        <f t="shared" si="18"/>
        <v>2454280.27</v>
      </c>
      <c r="X22" s="191">
        <f t="shared" si="18"/>
        <v>3530000</v>
      </c>
      <c r="Y22" s="191">
        <f t="shared" ref="Y22:Z22" si="19">SUM(Y18:Y21)</f>
        <v>3309100.6700000004</v>
      </c>
      <c r="Z22" s="191">
        <f t="shared" si="19"/>
        <v>3325000</v>
      </c>
      <c r="AA22" s="191">
        <f t="shared" ref="AA22" si="20">SUM(AA18:AA21)</f>
        <v>3649470</v>
      </c>
      <c r="AB22" s="191">
        <f>SUM(AB18:AB21)</f>
        <v>3321671.95</v>
      </c>
      <c r="AC22" s="191">
        <f>SUM(AC18:AC21)</f>
        <v>3365000</v>
      </c>
    </row>
    <row r="23" spans="2:29" ht="24" customHeight="1" x14ac:dyDescent="0.2">
      <c r="B23" s="168" t="s">
        <v>101</v>
      </c>
      <c r="C23" s="169" t="s">
        <v>102</v>
      </c>
      <c r="D23" s="170" t="s">
        <v>103</v>
      </c>
      <c r="E23" s="172" t="s">
        <v>14</v>
      </c>
      <c r="F23" s="172" t="s">
        <v>15</v>
      </c>
      <c r="G23" s="192">
        <v>6.4000000000000001E-2</v>
      </c>
      <c r="H23" s="174">
        <v>75693</v>
      </c>
      <c r="I23" s="174">
        <v>71856</v>
      </c>
      <c r="J23" s="175">
        <v>72866</v>
      </c>
      <c r="K23" s="175">
        <v>75735</v>
      </c>
      <c r="L23" s="175">
        <v>75252</v>
      </c>
      <c r="M23" s="175">
        <v>72252</v>
      </c>
      <c r="N23" s="175">
        <v>73774</v>
      </c>
      <c r="O23" s="175">
        <v>75252</v>
      </c>
      <c r="P23" s="175">
        <v>75276</v>
      </c>
      <c r="Q23" s="175">
        <v>73153</v>
      </c>
      <c r="R23" s="175">
        <v>75276</v>
      </c>
      <c r="S23" s="175">
        <v>75276</v>
      </c>
      <c r="T23" s="175">
        <v>77741.740000000005</v>
      </c>
      <c r="U23" s="223">
        <v>83412</v>
      </c>
      <c r="V23" s="222">
        <v>101500</v>
      </c>
      <c r="W23" s="223">
        <v>78505</v>
      </c>
      <c r="X23" s="209">
        <v>110000</v>
      </c>
      <c r="Y23" s="223">
        <v>73599</v>
      </c>
      <c r="Z23" s="209">
        <v>100000</v>
      </c>
      <c r="AA23" s="223">
        <v>91326</v>
      </c>
      <c r="AB23" s="223">
        <v>98786</v>
      </c>
      <c r="AC23" s="223">
        <v>100000</v>
      </c>
    </row>
    <row r="24" spans="2:29" ht="24" customHeight="1" x14ac:dyDescent="0.2">
      <c r="B24" s="79" t="s">
        <v>104</v>
      </c>
      <c r="C24" s="80" t="s">
        <v>105</v>
      </c>
      <c r="D24" s="81" t="s">
        <v>103</v>
      </c>
      <c r="E24" s="153" t="s">
        <v>14</v>
      </c>
      <c r="F24" s="153" t="s">
        <v>15</v>
      </c>
      <c r="G24" s="193">
        <v>0</v>
      </c>
      <c r="H24" s="133">
        <v>104201.4</v>
      </c>
      <c r="I24" s="133">
        <v>100176</v>
      </c>
      <c r="J24" s="134">
        <v>100176</v>
      </c>
      <c r="K24" s="134">
        <v>121188.43</v>
      </c>
      <c r="L24" s="134">
        <v>0</v>
      </c>
      <c r="M24" s="134">
        <v>0</v>
      </c>
      <c r="N24" s="134">
        <v>0</v>
      </c>
      <c r="O24" s="134">
        <v>0</v>
      </c>
      <c r="P24" s="134">
        <v>0</v>
      </c>
      <c r="Q24" s="134">
        <v>0</v>
      </c>
      <c r="R24" s="134">
        <v>0</v>
      </c>
      <c r="S24" s="134">
        <v>0</v>
      </c>
      <c r="T24" s="134">
        <v>0</v>
      </c>
      <c r="U24" s="134">
        <v>0</v>
      </c>
      <c r="V24" s="134">
        <v>0</v>
      </c>
      <c r="W24" s="218">
        <v>0</v>
      </c>
      <c r="X24" s="134">
        <v>0</v>
      </c>
      <c r="Y24" s="218">
        <v>0</v>
      </c>
      <c r="Z24" s="134">
        <v>0</v>
      </c>
      <c r="AA24" s="218">
        <v>0</v>
      </c>
      <c r="AB24" s="218"/>
      <c r="AC24" s="218"/>
    </row>
    <row r="25" spans="2:29" ht="24" customHeight="1" x14ac:dyDescent="0.2">
      <c r="B25" s="79" t="s">
        <v>106</v>
      </c>
      <c r="C25" s="80" t="s">
        <v>107</v>
      </c>
      <c r="D25" s="81" t="s">
        <v>103</v>
      </c>
      <c r="E25" s="153" t="s">
        <v>14</v>
      </c>
      <c r="F25" s="153" t="s">
        <v>15</v>
      </c>
      <c r="G25" s="193">
        <v>6.2E-2</v>
      </c>
      <c r="H25" s="133">
        <v>73109</v>
      </c>
      <c r="I25" s="133">
        <v>51420</v>
      </c>
      <c r="J25" s="134">
        <v>51420</v>
      </c>
      <c r="K25" s="134">
        <v>74843</v>
      </c>
      <c r="L25" s="134">
        <v>72984</v>
      </c>
      <c r="M25" s="134">
        <v>72984</v>
      </c>
      <c r="N25" s="134">
        <v>77098</v>
      </c>
      <c r="O25" s="134">
        <v>72984</v>
      </c>
      <c r="P25" s="134">
        <v>72984</v>
      </c>
      <c r="Q25" s="134">
        <v>79386</v>
      </c>
      <c r="R25" s="134">
        <v>72984</v>
      </c>
      <c r="S25" s="134">
        <v>72984</v>
      </c>
      <c r="T25" s="134">
        <v>77262</v>
      </c>
      <c r="U25" s="218">
        <v>80424</v>
      </c>
      <c r="V25" s="220">
        <v>100400</v>
      </c>
      <c r="W25" s="218">
        <v>79919</v>
      </c>
      <c r="X25" s="210">
        <v>112000</v>
      </c>
      <c r="Y25" s="218">
        <v>101437</v>
      </c>
      <c r="Z25" s="210">
        <v>100000</v>
      </c>
      <c r="AA25" s="218">
        <v>93180</v>
      </c>
      <c r="AB25" s="218">
        <v>73592</v>
      </c>
      <c r="AC25" s="218">
        <v>80000</v>
      </c>
    </row>
    <row r="26" spans="2:29" ht="24" customHeight="1" x14ac:dyDescent="0.2">
      <c r="B26" s="79" t="s">
        <v>108</v>
      </c>
      <c r="C26" s="80" t="s">
        <v>109</v>
      </c>
      <c r="D26" s="81" t="s">
        <v>103</v>
      </c>
      <c r="E26" s="153" t="s">
        <v>14</v>
      </c>
      <c r="F26" s="153" t="s">
        <v>15</v>
      </c>
      <c r="G26" s="193">
        <v>0.18</v>
      </c>
      <c r="H26" s="133">
        <v>212544</v>
      </c>
      <c r="I26" s="133">
        <v>215628</v>
      </c>
      <c r="J26" s="134">
        <v>215628</v>
      </c>
      <c r="K26" s="134">
        <v>212544</v>
      </c>
      <c r="L26" s="134">
        <v>213528</v>
      </c>
      <c r="M26" s="134">
        <v>213528</v>
      </c>
      <c r="N26" s="134">
        <v>212544</v>
      </c>
      <c r="O26" s="134">
        <v>277586</v>
      </c>
      <c r="P26" s="134">
        <v>278508</v>
      </c>
      <c r="Q26" s="134">
        <v>276336</v>
      </c>
      <c r="R26" s="134">
        <v>278508</v>
      </c>
      <c r="S26" s="134">
        <v>278508</v>
      </c>
      <c r="T26" s="134">
        <v>276336</v>
      </c>
      <c r="U26" s="134">
        <v>278508</v>
      </c>
      <c r="V26" s="220">
        <v>400000</v>
      </c>
      <c r="W26" s="218">
        <v>410930.3</v>
      </c>
      <c r="X26" s="210">
        <v>350000</v>
      </c>
      <c r="Y26" s="218">
        <v>342360</v>
      </c>
      <c r="Z26" s="210">
        <v>350000</v>
      </c>
      <c r="AA26" s="218">
        <v>130680</v>
      </c>
      <c r="AB26" s="218">
        <v>344560</v>
      </c>
      <c r="AC26" s="218">
        <v>310000</v>
      </c>
    </row>
    <row r="27" spans="2:29" ht="24" customHeight="1" x14ac:dyDescent="0.2">
      <c r="B27" s="194" t="s">
        <v>110</v>
      </c>
      <c r="C27" s="195" t="s">
        <v>111</v>
      </c>
      <c r="D27" s="196" t="s">
        <v>103</v>
      </c>
      <c r="E27" s="26" t="s">
        <v>14</v>
      </c>
      <c r="F27" s="26" t="s">
        <v>15</v>
      </c>
      <c r="G27" s="197">
        <v>0.2</v>
      </c>
      <c r="H27" s="28">
        <v>235886.59</v>
      </c>
      <c r="I27" s="28">
        <v>216564</v>
      </c>
      <c r="J27" s="29">
        <v>218296</v>
      </c>
      <c r="K27" s="29">
        <v>241799</v>
      </c>
      <c r="L27" s="29">
        <v>238788</v>
      </c>
      <c r="M27" s="29">
        <v>238788</v>
      </c>
      <c r="N27" s="29">
        <v>237480</v>
      </c>
      <c r="O27" s="29">
        <v>238788</v>
      </c>
      <c r="P27" s="29">
        <v>238872</v>
      </c>
      <c r="Q27" s="29">
        <v>248350</v>
      </c>
      <c r="R27" s="29">
        <v>238872</v>
      </c>
      <c r="S27" s="29">
        <v>238872</v>
      </c>
      <c r="T27" s="29">
        <v>256810</v>
      </c>
      <c r="U27" s="29">
        <v>238872</v>
      </c>
      <c r="V27" s="29">
        <v>238872</v>
      </c>
      <c r="W27" s="227">
        <v>298851.5</v>
      </c>
      <c r="X27" s="224">
        <v>320000</v>
      </c>
      <c r="Y27" s="227">
        <v>279232</v>
      </c>
      <c r="Z27" s="224">
        <v>300000</v>
      </c>
      <c r="AA27" s="227">
        <v>351918</v>
      </c>
      <c r="AB27" s="227">
        <v>299532</v>
      </c>
      <c r="AC27" s="227">
        <v>321000</v>
      </c>
    </row>
    <row r="28" spans="2:29" ht="24" customHeight="1" thickBot="1" x14ac:dyDescent="0.25">
      <c r="B28" s="198" t="s">
        <v>112</v>
      </c>
      <c r="C28" s="199"/>
      <c r="D28" s="200"/>
      <c r="E28" s="201"/>
      <c r="F28" s="201"/>
      <c r="G28" s="202"/>
      <c r="H28" s="203">
        <f>H12+H17+H22+H23+H24+H25+H26+H27</f>
        <v>5079096.22</v>
      </c>
      <c r="I28" s="203">
        <f t="shared" ref="I28:M28" si="21">I12+I17+I22+I23+I24+I25+I26+I27</f>
        <v>5555064</v>
      </c>
      <c r="J28" s="204">
        <f t="shared" si="21"/>
        <v>5570171</v>
      </c>
      <c r="K28" s="204">
        <f t="shared" si="21"/>
        <v>5076824.5599999996</v>
      </c>
      <c r="L28" s="204">
        <f t="shared" si="21"/>
        <v>5548152</v>
      </c>
      <c r="M28" s="204">
        <f t="shared" si="21"/>
        <v>5581714</v>
      </c>
      <c r="N28" s="204">
        <f t="shared" ref="N28:P28" si="22">N12+N17+N22+N23+N24+N25+N26+N27</f>
        <v>5304056.0999999996</v>
      </c>
      <c r="O28" s="204">
        <f t="shared" si="22"/>
        <v>5764132</v>
      </c>
      <c r="P28" s="204">
        <f t="shared" si="22"/>
        <v>5880320</v>
      </c>
      <c r="Q28" s="204">
        <f t="shared" ref="Q28:R28" si="23">Q12+Q17+Q22+Q23+Q24+Q25+Q26+Q27</f>
        <v>5356700.3099999996</v>
      </c>
      <c r="R28" s="204">
        <f t="shared" si="23"/>
        <v>5906400</v>
      </c>
      <c r="S28" s="204">
        <f t="shared" ref="S28:U28" si="24">S12+S17+S22+S23+S24+S25+S26+S27</f>
        <v>5931364</v>
      </c>
      <c r="T28" s="204">
        <f t="shared" si="24"/>
        <v>5406436.2200000007</v>
      </c>
      <c r="U28" s="204">
        <f t="shared" si="24"/>
        <v>5921976</v>
      </c>
      <c r="V28" s="204">
        <f t="shared" ref="V28:X28" si="25">V12+V17+V22+V23+V24+V25+V26+V27</f>
        <v>7310772</v>
      </c>
      <c r="W28" s="204">
        <f t="shared" si="25"/>
        <v>6093706.79</v>
      </c>
      <c r="X28" s="204">
        <f t="shared" si="25"/>
        <v>8222000</v>
      </c>
      <c r="Y28" s="204">
        <f t="shared" ref="Y28:Z28" si="26">Y12+Y17+Y22+Y23+Y24+Y25+Y26+Y27</f>
        <v>7964867.620000001</v>
      </c>
      <c r="Z28" s="204">
        <f t="shared" si="26"/>
        <v>8070000</v>
      </c>
      <c r="AA28" s="204">
        <f t="shared" ref="AA28" si="27">AA12+AA17+AA22+AA23+AA24+AA25+AA26+AA27</f>
        <v>8337480</v>
      </c>
      <c r="AB28" s="204">
        <f>AB12+AB17+AB22+AB23+AB24+AB25+AB26+AB27</f>
        <v>8040568.7200000007</v>
      </c>
      <c r="AC28" s="204">
        <f>AC12+AC17+AC22+AC23+AC24+AC25+AC26+AC27</f>
        <v>8190000</v>
      </c>
    </row>
    <row r="29" spans="2:29" ht="16.5" customHeight="1" x14ac:dyDescent="0.2"/>
    <row r="31" spans="2:29" ht="17.25" customHeight="1" x14ac:dyDescent="0.2">
      <c r="B31" t="s">
        <v>65</v>
      </c>
      <c r="E31" s="142">
        <v>11685.88</v>
      </c>
    </row>
    <row r="32" spans="2:29" ht="17.25" customHeight="1" x14ac:dyDescent="0.2">
      <c r="B32" t="s">
        <v>66</v>
      </c>
      <c r="E32" s="145">
        <v>1168588</v>
      </c>
    </row>
    <row r="33" spans="2:5" ht="17.25" customHeight="1" x14ac:dyDescent="0.2">
      <c r="B33" t="s">
        <v>67</v>
      </c>
      <c r="E33" s="146">
        <v>0</v>
      </c>
    </row>
  </sheetData>
  <mergeCells count="28">
    <mergeCell ref="AA4:AA7"/>
    <mergeCell ref="AB4:AB7"/>
    <mergeCell ref="AC4:AC7"/>
    <mergeCell ref="Q4:Q7"/>
    <mergeCell ref="N4:N7"/>
    <mergeCell ref="T4:T7"/>
    <mergeCell ref="W4:W7"/>
    <mergeCell ref="Y4:Y7"/>
    <mergeCell ref="Z4:Z7"/>
    <mergeCell ref="B4:B7"/>
    <mergeCell ref="C4:C7"/>
    <mergeCell ref="D4:D7"/>
    <mergeCell ref="E4:E7"/>
    <mergeCell ref="F4:F7"/>
    <mergeCell ref="G4:G7"/>
    <mergeCell ref="H4:H7"/>
    <mergeCell ref="I4:I7"/>
    <mergeCell ref="X4:X7"/>
    <mergeCell ref="V4:V7"/>
    <mergeCell ref="S4:S7"/>
    <mergeCell ref="U4:U7"/>
    <mergeCell ref="J4:J7"/>
    <mergeCell ref="L4:L7"/>
    <mergeCell ref="M4:M7"/>
    <mergeCell ref="K4:K7"/>
    <mergeCell ref="R4:R7"/>
    <mergeCell ref="O4:O7"/>
    <mergeCell ref="P4:P7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</vt:lpstr>
      <vt:lpstr>Služby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Hakl</dc:creator>
  <cp:lastModifiedBy>SVJ</cp:lastModifiedBy>
  <cp:lastPrinted>2025-04-25T06:30:21Z</cp:lastPrinted>
  <dcterms:created xsi:type="dcterms:W3CDTF">2018-11-19T19:09:23Z</dcterms:created>
  <dcterms:modified xsi:type="dcterms:W3CDTF">2025-04-25T06:30:58Z</dcterms:modified>
</cp:coreProperties>
</file>