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SVJ\Rozpočty\Rozpočet 2021\"/>
    </mc:Choice>
  </mc:AlternateContent>
  <xr:revisionPtr revIDLastSave="0" documentId="13_ncr:1_{4E5FB981-797A-42EA-B615-C4DEDC0145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ozpočet" sheetId="1" r:id="rId1"/>
    <sheet name="Služb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8" i="1" l="1"/>
  <c r="R12" i="2"/>
  <c r="R17" i="2"/>
  <c r="R22" i="2"/>
  <c r="O11" i="1"/>
  <c r="O22" i="1"/>
  <c r="O28" i="1" s="1"/>
  <c r="O27" i="1"/>
  <c r="R28" i="2" l="1"/>
  <c r="M38" i="1"/>
  <c r="N38" i="1"/>
  <c r="Q22" i="2" l="1"/>
  <c r="P22" i="2"/>
  <c r="O22" i="2"/>
  <c r="Q17" i="2"/>
  <c r="P17" i="2"/>
  <c r="O17" i="2"/>
  <c r="Q12" i="2"/>
  <c r="P12" i="2"/>
  <c r="O12" i="2"/>
  <c r="N11" i="1"/>
  <c r="N27" i="1"/>
  <c r="M27" i="1"/>
  <c r="N22" i="1"/>
  <c r="M22" i="1"/>
  <c r="M28" i="1" s="1"/>
  <c r="M11" i="1"/>
  <c r="N28" i="1" l="1"/>
  <c r="P28" i="2"/>
  <c r="O28" i="2"/>
  <c r="Q28" i="2"/>
  <c r="N22" i="2"/>
  <c r="N17" i="2"/>
  <c r="N12" i="2"/>
  <c r="N28" i="2" l="1"/>
  <c r="K38" i="1"/>
  <c r="L38" i="1" l="1"/>
  <c r="K12" i="2"/>
  <c r="K28" i="2" s="1"/>
  <c r="K17" i="2"/>
  <c r="K22" i="2"/>
  <c r="J38" i="1" l="1"/>
  <c r="M22" i="2" l="1"/>
  <c r="L22" i="2"/>
  <c r="J22" i="2"/>
  <c r="I22" i="2"/>
  <c r="H22" i="2"/>
  <c r="M17" i="2"/>
  <c r="L17" i="2"/>
  <c r="J17" i="2"/>
  <c r="J28" i="2" s="1"/>
  <c r="I17" i="2"/>
  <c r="H17" i="2"/>
  <c r="M12" i="2"/>
  <c r="L12" i="2"/>
  <c r="J12" i="2"/>
  <c r="I12" i="2"/>
  <c r="H12" i="2"/>
  <c r="I38" i="1"/>
  <c r="H38" i="1"/>
  <c r="G38" i="1"/>
  <c r="F38" i="1"/>
  <c r="E38" i="1"/>
  <c r="D38" i="1"/>
  <c r="L27" i="1"/>
  <c r="K27" i="1"/>
  <c r="J27" i="1"/>
  <c r="I27" i="1"/>
  <c r="H27" i="1"/>
  <c r="L22" i="1"/>
  <c r="K22" i="1"/>
  <c r="J22" i="1"/>
  <c r="I22" i="1"/>
  <c r="I28" i="1" s="1"/>
  <c r="H22" i="1"/>
  <c r="L11" i="1"/>
  <c r="K11" i="1"/>
  <c r="J11" i="1"/>
  <c r="I11" i="1"/>
  <c r="H11" i="1"/>
  <c r="J28" i="1" l="1"/>
  <c r="L28" i="1"/>
  <c r="L28" i="2"/>
  <c r="H28" i="2"/>
  <c r="M28" i="2"/>
  <c r="I28" i="2"/>
  <c r="K28" i="1"/>
  <c r="H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Hakl</author>
  </authors>
  <commentList>
    <comment ref="G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Jan Hakl:</t>
        </r>
        <r>
          <rPr>
            <sz val="9"/>
            <color indexed="81"/>
            <rFont val="Tahoma"/>
            <family val="2"/>
            <charset val="238"/>
          </rPr>
          <t xml:space="preserve">
1 - 6    90,00
7 - 12  80,00</t>
        </r>
      </text>
    </comment>
  </commentList>
</comments>
</file>

<file path=xl/sharedStrings.xml><?xml version="1.0" encoding="utf-8"?>
<sst xmlns="http://schemas.openxmlformats.org/spreadsheetml/2006/main" count="236" uniqueCount="133">
  <si>
    <t>Celkem bytů 182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</si>
  <si>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</si>
  <si>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</si>
  <si>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</si>
  <si>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</si>
  <si>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</si>
  <si>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</si>
  <si>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</si>
  <si>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skutečnost 2017</t>
  </si>
  <si>
    <t>Schválený rozpočet na rok 2018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</si>
  <si>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</si>
  <si>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</si>
  <si>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</si>
  <si>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</si>
  <si>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</si>
  <si>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</si>
  <si>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</si>
  <si>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</si>
  <si>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</si>
  <si>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</si>
  <si>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 NA SPRÁVU</t>
  </si>
  <si>
    <t>Krátkodobé zálohy</t>
  </si>
  <si>
    <t>Čl. 17 odst. 2 písm. a)</t>
  </si>
  <si>
    <t>Činnosti provozně-technické povahy</t>
  </si>
  <si>
    <t>Čl. 3 odst. 3              Čl.17 odst.4 písm. a)</t>
  </si>
  <si>
    <t>krátkodobá záloha na údržbu a běžné opravy</t>
  </si>
  <si>
    <t>VP1</t>
  </si>
  <si>
    <t>Čl. 18 odst. 3 písm. c)</t>
  </si>
  <si>
    <t>pojištění domu</t>
  </si>
  <si>
    <t>VP2</t>
  </si>
  <si>
    <t>Činnosti správní povahy</t>
  </si>
  <si>
    <t>Čl. 3 odst. 4              Čl.17 odst.4 písm. b)</t>
  </si>
  <si>
    <t>správní režie</t>
  </si>
  <si>
    <t>VS1</t>
  </si>
  <si>
    <t>Čl. 18 odst. 3 písm. d)</t>
  </si>
  <si>
    <t>rovný díl na byt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</si>
  <si>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</si>
  <si>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</si>
  <si>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</si>
  <si>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</si>
  <si>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</si>
  <si>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</si>
  <si>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Krátkodobé zálohy celkem</t>
  </si>
  <si>
    <t>Dlouhodobé zálohy</t>
  </si>
  <si>
    <t>Čl. 17 odst. 2 písm. b,c)</t>
  </si>
  <si>
    <t>dlouhodobá záloha na opravy, rekonstrukce a modernizace</t>
  </si>
  <si>
    <t>D1</t>
  </si>
  <si>
    <t>Čl. 18 odst. 3 písm. a)</t>
  </si>
  <si>
    <t>NEVYPOŘÁDÁVÁ SE - PŘEVÉST</t>
  </si>
  <si>
    <t>dlouhodobá záloha na úhradu splátek úvěrů, zápůjček, úroků a poplatků</t>
  </si>
  <si>
    <t>D2</t>
  </si>
  <si>
    <t>Čl. 18 odst. 3 písm. b)</t>
  </si>
  <si>
    <t>x</t>
  </si>
  <si>
    <t>Dlouhodobé zálohy celkem</t>
  </si>
  <si>
    <t>VÝDAJE NA SPRÁVU CELKEM</t>
  </si>
  <si>
    <t>Dlouhodobá záloha na opravy</t>
  </si>
  <si>
    <t>rok 2016</t>
  </si>
  <si>
    <t>předpoklad 2017</t>
  </si>
  <si>
    <t>návrh 2018</t>
  </si>
  <si>
    <t>předpoklad 2018</t>
  </si>
  <si>
    <t>předpoklad 2019</t>
  </si>
  <si>
    <t>Počáteční zůstatek k 1.1.</t>
  </si>
  <si>
    <t>Tvorba</t>
  </si>
  <si>
    <t>Čerpání DZ na opravy</t>
  </si>
  <si>
    <t>Konečný stav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</si>
  <si>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</si>
  <si>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</si>
  <si>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</si>
  <si>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ROZPIS ZÁLOH NA SLUŽBY SPOJENÉ S UŽÍVÁNÍM BYTU A DOMU</t>
  </si>
  <si>
    <t>Položka zálohy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</si>
  <si>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</si>
  <si>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</si>
  <si>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</si>
  <si>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</si>
  <si>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</si>
  <si>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</si>
  <si>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</si>
  <si>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</si>
  <si>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</si>
  <si>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</si>
  <si>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</si>
  <si>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SUV celkem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</si>
  <si>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</si>
  <si>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</si>
  <si>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</si>
  <si>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</si>
  <si>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</si>
  <si>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</si>
  <si>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</si>
  <si>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</si>
  <si>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TUV celkem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</si>
  <si>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</si>
  <si>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</si>
  <si>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</si>
  <si>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</si>
  <si>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</si>
  <si>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</si>
  <si>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</si>
  <si>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</si>
  <si>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</si>
  <si>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Teplo celkem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</si>
  <si>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</si>
  <si>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</si>
  <si>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</si>
  <si>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</si>
  <si>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</si>
  <si>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</si>
  <si>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</si>
  <si>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</si>
  <si>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</si>
  <si>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</si>
  <si>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</si>
  <si>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</si>
  <si>
    <t>Skutečnost 2018</t>
  </si>
  <si>
    <t>skutečnost 2018</t>
  </si>
  <si>
    <t>Schválený rozpočet na rok 2019</t>
  </si>
  <si>
    <t>Schválený předpis záloh na rok 2018</t>
  </si>
  <si>
    <t>Schválená výše záloh na rok 2019</t>
  </si>
  <si>
    <t>Uhrazené zálohy na rok 2018</t>
  </si>
  <si>
    <t>předpoklad 2019 upravený</t>
  </si>
  <si>
    <t>Uhrazené zálohy na rok 2019</t>
  </si>
  <si>
    <t>skutečnost  2019</t>
  </si>
  <si>
    <t>skutečnost 2019</t>
  </si>
  <si>
    <t>Skutečnost 2019</t>
  </si>
  <si>
    <t>Schválený rozpočet na rok 2020</t>
  </si>
  <si>
    <t>Schválená výše záloh na rok 2020</t>
  </si>
  <si>
    <t>Upravené předpisy na rok 2020</t>
  </si>
  <si>
    <t>Skutečnost 2020</t>
  </si>
  <si>
    <t>Rozpočet 2020</t>
  </si>
  <si>
    <t>návrh 2021</t>
  </si>
  <si>
    <t>očekávana skutečnost 2020</t>
  </si>
  <si>
    <t>očekávaná skutečnost  2020</t>
  </si>
  <si>
    <t>175 bytů v osobním vlastnictví k 31.8.2020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</si>
</sst>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297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3" fillId="7" borderId="5" xfId="0" applyFont="1" applyFill="1" applyBorder="1"/>
    <xf numFmtId="0" fontId="3" fillId="7" borderId="0" xfId="0" applyFont="1" applyFill="1" applyBorder="1"/>
    <xf numFmtId="0" fontId="2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4" fontId="2" fillId="0" borderId="27" xfId="0" applyNumberFormat="1" applyFont="1" applyBorder="1" applyAlignment="1">
      <alignment horizontal="center"/>
    </xf>
    <xf numFmtId="0" fontId="3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4" fontId="1" fillId="7" borderId="30" xfId="0" applyNumberFormat="1" applyFont="1" applyFill="1" applyBorder="1" applyAlignment="1">
      <alignment horizontal="center"/>
    </xf>
    <xf numFmtId="4" fontId="2" fillId="7" borderId="17" xfId="0" applyNumberFormat="1" applyFont="1" applyFill="1" applyBorder="1" applyAlignment="1">
      <alignment horizontal="center"/>
    </xf>
    <xf numFmtId="4" fontId="2" fillId="7" borderId="31" xfId="0" applyNumberFormat="1" applyFont="1" applyFill="1" applyBorder="1" applyAlignment="1">
      <alignment horizontal="center"/>
    </xf>
    <xf numFmtId="0" fontId="3" fillId="8" borderId="32" xfId="0" applyFont="1" applyFill="1" applyBorder="1"/>
    <xf numFmtId="0" fontId="3" fillId="8" borderId="33" xfId="0" applyFont="1" applyFill="1" applyBorder="1" applyAlignment="1">
      <alignment horizontal="center"/>
    </xf>
    <xf numFmtId="0" fontId="0" fillId="8" borderId="33" xfId="0" applyFill="1" applyBorder="1"/>
    <xf numFmtId="0" fontId="0" fillId="8" borderId="33" xfId="0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4" fontId="2" fillId="8" borderId="33" xfId="0" applyNumberFormat="1" applyFont="1" applyFill="1" applyBorder="1" applyAlignment="1">
      <alignment horizontal="center"/>
    </xf>
    <xf numFmtId="4" fontId="2" fillId="8" borderId="34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 wrapText="1"/>
    </xf>
    <xf numFmtId="0" fontId="2" fillId="9" borderId="35" xfId="0" applyFont="1" applyFill="1" applyBorder="1" applyAlignment="1">
      <alignment horizontal="center" wrapText="1"/>
    </xf>
    <xf numFmtId="0" fontId="0" fillId="9" borderId="14" xfId="0" applyFill="1" applyBorder="1"/>
    <xf numFmtId="0" fontId="0" fillId="9" borderId="36" xfId="0" applyFill="1" applyBorder="1"/>
    <xf numFmtId="0" fontId="0" fillId="9" borderId="37" xfId="0" applyFill="1" applyBorder="1" applyAlignment="1">
      <alignment horizontal="center"/>
    </xf>
    <xf numFmtId="4" fontId="1" fillId="9" borderId="37" xfId="0" applyNumberFormat="1" applyFont="1" applyFill="1" applyBorder="1" applyAlignment="1">
      <alignment horizontal="center"/>
    </xf>
    <xf numFmtId="4" fontId="2" fillId="9" borderId="37" xfId="0" applyNumberFormat="1" applyFont="1" applyFill="1" applyBorder="1" applyAlignment="1">
      <alignment horizontal="center"/>
    </xf>
    <xf numFmtId="4" fontId="2" fillId="9" borderId="38" xfId="0" applyNumberFormat="1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wrapText="1"/>
    </xf>
    <xf numFmtId="0" fontId="0" fillId="0" borderId="36" xfId="0" applyBorder="1"/>
    <xf numFmtId="0" fontId="0" fillId="0" borderId="37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2" fillId="0" borderId="37" xfId="0" applyNumberFormat="1" applyFont="1" applyBorder="1" applyAlignment="1">
      <alignment horizontal="center"/>
    </xf>
    <xf numFmtId="4" fontId="2" fillId="0" borderId="38" xfId="0" applyNumberFormat="1" applyFont="1" applyBorder="1" applyAlignment="1">
      <alignment horizont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0" fillId="0" borderId="43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33" xfId="0" applyBorder="1" applyAlignment="1">
      <alignment horizontal="center"/>
    </xf>
    <xf numFmtId="4" fontId="1" fillId="0" borderId="33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4" fontId="2" fillId="0" borderId="53" xfId="0" applyNumberFormat="1" applyFont="1" applyBorder="1" applyAlignment="1">
      <alignment horizontal="center" vertical="center"/>
    </xf>
    <xf numFmtId="4" fontId="2" fillId="0" borderId="53" xfId="0" applyNumberFormat="1" applyFont="1" applyFill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4" fontId="2" fillId="0" borderId="57" xfId="0" applyNumberFormat="1" applyFont="1" applyBorder="1" applyAlignment="1">
      <alignment horizontal="center" vertical="center"/>
    </xf>
    <xf numFmtId="0" fontId="2" fillId="9" borderId="58" xfId="0" applyFont="1" applyFill="1" applyBorder="1" applyAlignment="1">
      <alignment horizontal="left" wrapText="1"/>
    </xf>
    <xf numFmtId="0" fontId="0" fillId="9" borderId="59" xfId="0" applyFill="1" applyBorder="1" applyAlignment="1">
      <alignment horizontal="center" vertical="center"/>
    </xf>
    <xf numFmtId="0" fontId="0" fillId="9" borderId="60" xfId="0" applyFill="1" applyBorder="1" applyAlignment="1">
      <alignment horizontal="left" vertical="center" wrapText="1"/>
    </xf>
    <xf numFmtId="0" fontId="0" fillId="9" borderId="60" xfId="0" applyFill="1" applyBorder="1" applyAlignment="1">
      <alignment horizontal="center" vertical="center"/>
    </xf>
    <xf numFmtId="4" fontId="2" fillId="9" borderId="61" xfId="0" applyNumberFormat="1" applyFont="1" applyFill="1" applyBorder="1" applyAlignment="1">
      <alignment horizontal="center" vertical="center"/>
    </xf>
    <xf numFmtId="4" fontId="2" fillId="9" borderId="62" xfId="0" applyNumberFormat="1" applyFont="1" applyFill="1" applyBorder="1" applyAlignment="1">
      <alignment horizontal="center" vertical="center"/>
    </xf>
    <xf numFmtId="4" fontId="2" fillId="9" borderId="63" xfId="0" applyNumberFormat="1" applyFont="1" applyFill="1" applyBorder="1" applyAlignment="1">
      <alignment horizontal="center" vertical="center"/>
    </xf>
    <xf numFmtId="4" fontId="2" fillId="9" borderId="64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left" wrapText="1"/>
    </xf>
    <xf numFmtId="0" fontId="2" fillId="11" borderId="48" xfId="0" applyFont="1" applyFill="1" applyBorder="1" applyAlignment="1">
      <alignment horizontal="center" wrapText="1"/>
    </xf>
    <xf numFmtId="0" fontId="0" fillId="11" borderId="65" xfId="0" applyFill="1" applyBorder="1"/>
    <xf numFmtId="0" fontId="0" fillId="11" borderId="66" xfId="0" applyFill="1" applyBorder="1"/>
    <xf numFmtId="0" fontId="0" fillId="11" borderId="67" xfId="0" applyFill="1" applyBorder="1" applyAlignment="1">
      <alignment horizontal="center"/>
    </xf>
    <xf numFmtId="4" fontId="1" fillId="11" borderId="67" xfId="0" applyNumberFormat="1" applyFont="1" applyFill="1" applyBorder="1" applyAlignment="1">
      <alignment horizontal="center"/>
    </xf>
    <xf numFmtId="4" fontId="2" fillId="11" borderId="67" xfId="0" applyNumberFormat="1" applyFont="1" applyFill="1" applyBorder="1" applyAlignment="1">
      <alignment horizontal="center"/>
    </xf>
    <xf numFmtId="4" fontId="2" fillId="11" borderId="68" xfId="0" applyNumberFormat="1" applyFont="1" applyFill="1" applyBorder="1" applyAlignment="1">
      <alignment horizontal="center"/>
    </xf>
    <xf numFmtId="0" fontId="0" fillId="0" borderId="69" xfId="0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/>
    </xf>
    <xf numFmtId="0" fontId="0" fillId="0" borderId="70" xfId="0" applyBorder="1" applyAlignment="1">
      <alignment horizontal="left" vertical="center" wrapText="1"/>
    </xf>
    <xf numFmtId="164" fontId="2" fillId="0" borderId="70" xfId="0" applyNumberFormat="1" applyFont="1" applyFill="1" applyBorder="1" applyAlignment="1">
      <alignment horizontal="center" vertical="center"/>
    </xf>
    <xf numFmtId="4" fontId="2" fillId="0" borderId="70" xfId="0" applyNumberFormat="1" applyFont="1" applyFill="1" applyBorder="1" applyAlignment="1">
      <alignment horizontal="center" vertical="center"/>
    </xf>
    <xf numFmtId="4" fontId="2" fillId="0" borderId="71" xfId="0" applyNumberFormat="1" applyFont="1" applyFill="1" applyBorder="1" applyAlignment="1">
      <alignment horizontal="center" vertical="center"/>
    </xf>
    <xf numFmtId="0" fontId="0" fillId="0" borderId="54" xfId="0" applyFill="1" applyBorder="1" applyAlignment="1">
      <alignment vertical="center" wrapText="1"/>
    </xf>
    <xf numFmtId="0" fontId="0" fillId="0" borderId="56" xfId="0" applyFill="1" applyBorder="1" applyAlignment="1">
      <alignment horizontal="center" vertical="center"/>
    </xf>
    <xf numFmtId="4" fontId="2" fillId="0" borderId="56" xfId="0" applyNumberFormat="1" applyFont="1" applyFill="1" applyBorder="1" applyAlignment="1">
      <alignment horizontal="center" vertical="center"/>
    </xf>
    <xf numFmtId="4" fontId="2" fillId="0" borderId="57" xfId="0" applyNumberFormat="1" applyFont="1" applyFill="1" applyBorder="1" applyAlignment="1">
      <alignment horizontal="center" vertical="center"/>
    </xf>
    <xf numFmtId="0" fontId="2" fillId="11" borderId="58" xfId="0" applyFont="1" applyFill="1" applyBorder="1" applyAlignment="1">
      <alignment horizontal="left" wrapText="1"/>
    </xf>
    <xf numFmtId="0" fontId="0" fillId="11" borderId="60" xfId="0" applyFill="1" applyBorder="1" applyAlignment="1">
      <alignment horizontal="center" vertical="center"/>
    </xf>
    <xf numFmtId="0" fontId="0" fillId="11" borderId="60" xfId="0" applyFill="1" applyBorder="1" applyAlignment="1">
      <alignment horizontal="left" vertical="center" wrapText="1"/>
    </xf>
    <xf numFmtId="4" fontId="2" fillId="11" borderId="61" xfId="0" applyNumberFormat="1" applyFont="1" applyFill="1" applyBorder="1" applyAlignment="1">
      <alignment horizontal="center" vertical="center"/>
    </xf>
    <xf numFmtId="4" fontId="2" fillId="11" borderId="62" xfId="0" applyNumberFormat="1" applyFont="1" applyFill="1" applyBorder="1" applyAlignment="1">
      <alignment horizontal="center" vertical="center"/>
    </xf>
    <xf numFmtId="4" fontId="2" fillId="11" borderId="63" xfId="0" applyNumberFormat="1" applyFont="1" applyFill="1" applyBorder="1" applyAlignment="1">
      <alignment horizontal="center" vertical="center"/>
    </xf>
    <xf numFmtId="0" fontId="3" fillId="8" borderId="72" xfId="0" applyFont="1" applyFill="1" applyBorder="1"/>
    <xf numFmtId="0" fontId="2" fillId="8" borderId="73" xfId="0" applyFont="1" applyFill="1" applyBorder="1" applyAlignment="1">
      <alignment horizontal="center"/>
    </xf>
    <xf numFmtId="0" fontId="1" fillId="8" borderId="73" xfId="0" applyFont="1" applyFill="1" applyBorder="1"/>
    <xf numFmtId="0" fontId="0" fillId="8" borderId="73" xfId="0" applyFill="1" applyBorder="1"/>
    <xf numFmtId="0" fontId="0" fillId="8" borderId="74" xfId="0" applyFill="1" applyBorder="1" applyAlignment="1">
      <alignment horizontal="center" vertical="center"/>
    </xf>
    <xf numFmtId="4" fontId="2" fillId="8" borderId="17" xfId="0" applyNumberFormat="1" applyFont="1" applyFill="1" applyBorder="1" applyAlignment="1">
      <alignment horizontal="center" vertical="center"/>
    </xf>
    <xf numFmtId="4" fontId="2" fillId="8" borderId="31" xfId="0" applyNumberFormat="1" applyFont="1" applyFill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0" fillId="0" borderId="83" xfId="0" applyBorder="1"/>
    <xf numFmtId="0" fontId="2" fillId="0" borderId="51" xfId="0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4" fontId="2" fillId="0" borderId="53" xfId="0" applyNumberFormat="1" applyFont="1" applyBorder="1" applyAlignment="1">
      <alignment horizontal="center"/>
    </xf>
    <xf numFmtId="0" fontId="0" fillId="0" borderId="51" xfId="0" applyBorder="1"/>
    <xf numFmtId="0" fontId="0" fillId="0" borderId="84" xfId="0" applyBorder="1"/>
    <xf numFmtId="0" fontId="0" fillId="0" borderId="44" xfId="0" applyBorder="1"/>
    <xf numFmtId="4" fontId="2" fillId="0" borderId="45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0" borderId="56" xfId="0" applyFont="1" applyBorder="1" applyAlignment="1">
      <alignment horizontal="center"/>
    </xf>
    <xf numFmtId="4" fontId="2" fillId="0" borderId="56" xfId="0" applyNumberFormat="1" applyFont="1" applyBorder="1" applyAlignment="1">
      <alignment horizontal="center"/>
    </xf>
    <xf numFmtId="4" fontId="2" fillId="0" borderId="57" xfId="0" applyNumberFormat="1" applyFont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0" fillId="12" borderId="36" xfId="0" applyFill="1" applyBorder="1" applyAlignment="1">
      <alignment horizontal="center" vertical="center"/>
    </xf>
    <xf numFmtId="0" fontId="0" fillId="12" borderId="37" xfId="0" applyFill="1" applyBorder="1" applyAlignment="1">
      <alignment horizontal="left" vertical="center" wrapText="1"/>
    </xf>
    <xf numFmtId="0" fontId="0" fillId="12" borderId="37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4" fontId="2" fillId="12" borderId="14" xfId="0" applyNumberFormat="1" applyFont="1" applyFill="1" applyBorder="1" applyAlignment="1">
      <alignment horizontal="center"/>
    </xf>
    <xf numFmtId="4" fontId="2" fillId="12" borderId="15" xfId="0" applyNumberFormat="1" applyFont="1" applyFill="1" applyBorder="1" applyAlignment="1">
      <alignment horizontal="center"/>
    </xf>
    <xf numFmtId="0" fontId="0" fillId="0" borderId="85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86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" fillId="0" borderId="86" xfId="0" applyFont="1" applyBorder="1" applyAlignment="1">
      <alignment horizontal="center"/>
    </xf>
    <xf numFmtId="4" fontId="2" fillId="0" borderId="86" xfId="0" applyNumberFormat="1" applyFont="1" applyBorder="1" applyAlignment="1">
      <alignment horizontal="center"/>
    </xf>
    <xf numFmtId="4" fontId="2" fillId="0" borderId="87" xfId="0" applyNumberFormat="1" applyFont="1" applyBorder="1" applyAlignment="1">
      <alignment horizontal="center"/>
    </xf>
    <xf numFmtId="0" fontId="0" fillId="10" borderId="12" xfId="0" applyFill="1" applyBorder="1" applyAlignment="1">
      <alignment vertical="center"/>
    </xf>
    <xf numFmtId="0" fontId="0" fillId="10" borderId="36" xfId="0" applyFill="1" applyBorder="1" applyAlignment="1">
      <alignment horizontal="center" vertical="center"/>
    </xf>
    <xf numFmtId="0" fontId="0" fillId="10" borderId="37" xfId="0" applyFill="1" applyBorder="1" applyAlignment="1">
      <alignment horizontal="left" vertical="center" wrapText="1"/>
    </xf>
    <xf numFmtId="0" fontId="0" fillId="10" borderId="37" xfId="0" applyFill="1" applyBorder="1" applyAlignment="1">
      <alignment horizontal="center" vertical="center" wrapText="1"/>
    </xf>
    <xf numFmtId="0" fontId="0" fillId="10" borderId="37" xfId="0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4" fontId="2" fillId="10" borderId="14" xfId="0" applyNumberFormat="1" applyFont="1" applyFill="1" applyBorder="1" applyAlignment="1">
      <alignment horizontal="center"/>
    </xf>
    <xf numFmtId="4" fontId="2" fillId="10" borderId="15" xfId="0" applyNumberFormat="1" applyFont="1" applyFill="1" applyBorder="1" applyAlignment="1">
      <alignment horizontal="center"/>
    </xf>
    <xf numFmtId="0" fontId="0" fillId="8" borderId="12" xfId="0" applyFill="1" applyBorder="1" applyAlignment="1">
      <alignment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4" fontId="2" fillId="8" borderId="14" xfId="0" applyNumberFormat="1" applyFont="1" applyFill="1" applyBorder="1" applyAlignment="1">
      <alignment horizontal="center"/>
    </xf>
    <xf numFmtId="4" fontId="2" fillId="8" borderId="15" xfId="0" applyNumberFormat="1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13" borderId="28" xfId="0" applyFont="1" applyFill="1" applyBorder="1"/>
    <xf numFmtId="0" fontId="2" fillId="13" borderId="29" xfId="0" applyFont="1" applyFill="1" applyBorder="1" applyAlignment="1">
      <alignment horizontal="center"/>
    </xf>
    <xf numFmtId="0" fontId="1" fillId="13" borderId="29" xfId="0" applyFont="1" applyFill="1" applyBorder="1"/>
    <xf numFmtId="0" fontId="0" fillId="13" borderId="29" xfId="0" applyFill="1" applyBorder="1"/>
    <xf numFmtId="0" fontId="0" fillId="13" borderId="30" xfId="0" applyFill="1" applyBorder="1"/>
    <xf numFmtId="4" fontId="2" fillId="13" borderId="17" xfId="0" applyNumberFormat="1" applyFont="1" applyFill="1" applyBorder="1" applyAlignment="1">
      <alignment horizontal="center"/>
    </xf>
    <xf numFmtId="4" fontId="2" fillId="13" borderId="31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4" fontId="12" fillId="0" borderId="46" xfId="0" applyNumberFormat="1" applyFont="1" applyBorder="1" applyAlignment="1">
      <alignment horizontal="center" vertical="center"/>
    </xf>
    <xf numFmtId="164" fontId="12" fillId="10" borderId="45" xfId="0" applyNumberFormat="1" applyFont="1" applyFill="1" applyBorder="1" applyAlignment="1">
      <alignment horizontal="center" vertical="center"/>
    </xf>
    <xf numFmtId="4" fontId="12" fillId="0" borderId="41" xfId="0" applyNumberFormat="1" applyFont="1" applyFill="1" applyBorder="1" applyAlignment="1">
      <alignment horizontal="center" vertical="center"/>
    </xf>
    <xf numFmtId="4" fontId="12" fillId="0" borderId="42" xfId="0" applyNumberFormat="1" applyFont="1" applyFill="1" applyBorder="1" applyAlignment="1">
      <alignment horizontal="center" vertical="center"/>
    </xf>
    <xf numFmtId="0" fontId="1" fillId="15" borderId="76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0" fontId="1" fillId="15" borderId="80" xfId="0" applyFont="1" applyFill="1" applyBorder="1" applyAlignment="1">
      <alignment horizontal="center" vertical="center" wrapText="1"/>
    </xf>
    <xf numFmtId="0" fontId="1" fillId="14" borderId="76" xfId="0" applyFont="1" applyFill="1" applyBorder="1" applyAlignment="1">
      <alignment horizontal="center" vertical="center" wrapText="1"/>
    </xf>
    <xf numFmtId="0" fontId="1" fillId="14" borderId="78" xfId="0" applyFont="1" applyFill="1" applyBorder="1" applyAlignment="1">
      <alignment horizontal="center" vertical="center" wrapText="1"/>
    </xf>
    <xf numFmtId="0" fontId="1" fillId="14" borderId="8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7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0" fontId="1" fillId="18" borderId="80" xfId="0" applyFont="1" applyFill="1" applyBorder="1" applyAlignment="1">
      <alignment horizontal="center" vertical="center" wrapText="1"/>
    </xf>
    <xf numFmtId="0" fontId="1" fillId="16" borderId="76" xfId="0" applyFont="1" applyFill="1" applyBorder="1" applyAlignment="1">
      <alignment horizontal="center" vertical="center" wrapText="1"/>
    </xf>
    <xf numFmtId="0" fontId="1" fillId="16" borderId="78" xfId="0" applyFont="1" applyFill="1" applyBorder="1" applyAlignment="1">
      <alignment horizontal="center" vertical="center" wrapText="1"/>
    </xf>
    <xf numFmtId="0" fontId="1" fillId="16" borderId="80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78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4" fontId="13" fillId="0" borderId="52" xfId="0" applyNumberFormat="1" applyFont="1" applyFill="1" applyBorder="1" applyAlignment="1">
      <alignment horizontal="center" vertical="center"/>
    </xf>
    <xf numFmtId="4" fontId="13" fillId="0" borderId="53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6"/>
  <sheetViews>
    <sheetView tabSelected="1" workbookViewId="0">
      <pane xSplit="7" ySplit="8" topLeftCell="H14" activePane="bottomRight" state="frozen"/>
      <selection pane="topRight" activeCell="H1" sqref="H1"/>
      <selection pane="bottomLeft" activeCell="A9" sqref="A9"/>
      <selection pane="bottomRight" activeCell="F4" sqref="F4:F7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2.33203125" customWidth="1"/>
    <col min="10" max="10" width="23.5" customWidth="1"/>
    <col min="11" max="13" width="21.1640625" customWidth="1"/>
    <col min="14" max="15" width="18.33203125" customWidth="1"/>
  </cols>
  <sheetData>
    <row r="1" spans="2:15" ht="12" thickBot="1" x14ac:dyDescent="0.25"/>
    <row r="2" spans="2:15" x14ac:dyDescent="0.2">
      <c r="B2" s="270" t="s">
        <v>0</v>
      </c>
      <c r="C2" s="1"/>
      <c r="D2" s="1"/>
      <c r="E2" s="272" t="s">
        <v>132</v>
      </c>
      <c r="F2" s="272"/>
      <c r="G2" s="274" t="s">
        <v>1</v>
      </c>
      <c r="H2" s="2"/>
      <c r="I2" s="2"/>
      <c r="J2" s="3"/>
      <c r="K2" s="4"/>
      <c r="L2" s="4"/>
      <c r="M2" s="4"/>
      <c r="N2" s="4"/>
      <c r="O2" s="4"/>
    </row>
    <row r="3" spans="2:15" ht="12" thickBot="1" x14ac:dyDescent="0.25">
      <c r="B3" s="271"/>
      <c r="C3" s="5"/>
      <c r="D3" s="5"/>
      <c r="E3" s="273"/>
      <c r="F3" s="273"/>
      <c r="G3" s="275"/>
      <c r="H3" s="6"/>
      <c r="I3" s="6"/>
      <c r="J3" s="7"/>
      <c r="K3" s="8"/>
      <c r="L3" s="8"/>
      <c r="M3" s="8"/>
      <c r="N3" s="8"/>
      <c r="O3" s="8"/>
    </row>
    <row r="4" spans="2:15" ht="12.75" customHeight="1" x14ac:dyDescent="0.2">
      <c r="B4" s="276" t="s">
        <v>2</v>
      </c>
      <c r="C4" s="255" t="s">
        <v>3</v>
      </c>
      <c r="D4" s="264" t="s">
        <v>4</v>
      </c>
      <c r="E4" s="280" t="s">
        <v>5</v>
      </c>
      <c r="F4" s="283" t="s">
        <v>6</v>
      </c>
      <c r="G4" s="264" t="s">
        <v>7</v>
      </c>
      <c r="H4" s="264" t="s">
        <v>8</v>
      </c>
      <c r="I4" s="267" t="s">
        <v>9</v>
      </c>
      <c r="J4" s="246" t="s">
        <v>114</v>
      </c>
      <c r="K4" s="249" t="s">
        <v>115</v>
      </c>
      <c r="L4" s="252" t="s">
        <v>122</v>
      </c>
      <c r="M4" s="240" t="s">
        <v>124</v>
      </c>
      <c r="N4" s="243" t="s">
        <v>130</v>
      </c>
      <c r="O4" s="225" t="s">
        <v>129</v>
      </c>
    </row>
    <row r="5" spans="2:15" ht="12.75" customHeight="1" x14ac:dyDescent="0.2">
      <c r="B5" s="277"/>
      <c r="C5" s="256"/>
      <c r="D5" s="265"/>
      <c r="E5" s="281"/>
      <c r="F5" s="284"/>
      <c r="G5" s="265"/>
      <c r="H5" s="265"/>
      <c r="I5" s="268"/>
      <c r="J5" s="247"/>
      <c r="K5" s="250"/>
      <c r="L5" s="253"/>
      <c r="M5" s="241"/>
      <c r="N5" s="244"/>
      <c r="O5" s="226"/>
    </row>
    <row r="6" spans="2:15" ht="12.75" customHeight="1" x14ac:dyDescent="0.2">
      <c r="B6" s="277"/>
      <c r="C6" s="256"/>
      <c r="D6" s="265"/>
      <c r="E6" s="281"/>
      <c r="F6" s="284"/>
      <c r="G6" s="265"/>
      <c r="H6" s="265"/>
      <c r="I6" s="268"/>
      <c r="J6" s="247"/>
      <c r="K6" s="250"/>
      <c r="L6" s="253"/>
      <c r="M6" s="241"/>
      <c r="N6" s="244"/>
      <c r="O6" s="226"/>
    </row>
    <row r="7" spans="2:15" ht="12.75" customHeight="1" thickBot="1" x14ac:dyDescent="0.25">
      <c r="B7" s="278"/>
      <c r="C7" s="279"/>
      <c r="D7" s="266"/>
      <c r="E7" s="282"/>
      <c r="F7" s="285"/>
      <c r="G7" s="266"/>
      <c r="H7" s="266"/>
      <c r="I7" s="269"/>
      <c r="J7" s="248"/>
      <c r="K7" s="251"/>
      <c r="L7" s="254"/>
      <c r="M7" s="242"/>
      <c r="N7" s="245"/>
      <c r="O7" s="227"/>
    </row>
    <row r="8" spans="2:15" ht="16.5" customHeight="1" thickBot="1" x14ac:dyDescent="0.3">
      <c r="B8" s="9" t="s">
        <v>10</v>
      </c>
      <c r="C8" s="10"/>
      <c r="D8" s="11"/>
      <c r="E8" s="12"/>
      <c r="F8" s="13"/>
      <c r="G8" s="14"/>
      <c r="H8" s="13"/>
      <c r="I8" s="12"/>
      <c r="J8" s="15"/>
      <c r="K8" s="15"/>
      <c r="L8" s="214"/>
      <c r="M8" s="15"/>
      <c r="N8" s="214"/>
      <c r="O8" s="214"/>
    </row>
    <row r="9" spans="2:15" ht="18" customHeight="1" x14ac:dyDescent="0.2">
      <c r="B9" s="16" t="s">
        <v>11</v>
      </c>
      <c r="C9" s="17" t="s">
        <v>12</v>
      </c>
      <c r="D9" s="18" t="s">
        <v>13</v>
      </c>
      <c r="E9" s="19" t="s">
        <v>14</v>
      </c>
      <c r="F9" s="19" t="s">
        <v>15</v>
      </c>
      <c r="G9" s="20" t="s">
        <v>16</v>
      </c>
      <c r="H9" s="21">
        <v>55020</v>
      </c>
      <c r="I9" s="21">
        <v>56542</v>
      </c>
      <c r="J9" s="22">
        <v>56127.38</v>
      </c>
      <c r="K9" s="22">
        <v>55164</v>
      </c>
      <c r="L9" s="22">
        <v>63461.279999999999</v>
      </c>
      <c r="M9" s="22">
        <v>55164</v>
      </c>
      <c r="N9" s="22">
        <v>54198</v>
      </c>
      <c r="O9" s="22">
        <v>56000</v>
      </c>
    </row>
    <row r="10" spans="2:15" ht="18" customHeight="1" x14ac:dyDescent="0.2">
      <c r="B10" s="23" t="s">
        <v>17</v>
      </c>
      <c r="C10" s="24" t="s">
        <v>18</v>
      </c>
      <c r="D10" s="25" t="s">
        <v>13</v>
      </c>
      <c r="E10" s="26" t="s">
        <v>14</v>
      </c>
      <c r="F10" s="26" t="s">
        <v>15</v>
      </c>
      <c r="G10" s="27" t="s">
        <v>16</v>
      </c>
      <c r="H10" s="28">
        <v>65559</v>
      </c>
      <c r="I10" s="28">
        <v>65659</v>
      </c>
      <c r="J10" s="29">
        <v>65559</v>
      </c>
      <c r="K10" s="29">
        <v>65559</v>
      </c>
      <c r="L10" s="29">
        <v>67911</v>
      </c>
      <c r="M10" s="29">
        <v>67911</v>
      </c>
      <c r="N10" s="29">
        <v>69393</v>
      </c>
      <c r="O10" s="29">
        <v>70000</v>
      </c>
    </row>
    <row r="11" spans="2:15" ht="18" customHeight="1" thickBot="1" x14ac:dyDescent="0.3">
      <c r="B11" s="30" t="s">
        <v>19</v>
      </c>
      <c r="C11" s="31"/>
      <c r="D11" s="32"/>
      <c r="E11" s="32"/>
      <c r="F11" s="33"/>
      <c r="G11" s="34"/>
      <c r="H11" s="35">
        <f t="shared" ref="H11:N11" si="0">SUM(H9:H10)</f>
        <v>120579</v>
      </c>
      <c r="I11" s="35">
        <f t="shared" si="0"/>
        <v>122201</v>
      </c>
      <c r="J11" s="36">
        <f t="shared" si="0"/>
        <v>121686.38</v>
      </c>
      <c r="K11" s="36">
        <f t="shared" si="0"/>
        <v>120723</v>
      </c>
      <c r="L11" s="36">
        <f t="shared" si="0"/>
        <v>131372.28</v>
      </c>
      <c r="M11" s="36">
        <f t="shared" si="0"/>
        <v>123075</v>
      </c>
      <c r="N11" s="36">
        <f t="shared" si="0"/>
        <v>123591</v>
      </c>
      <c r="O11" s="36">
        <f t="shared" ref="O11" si="1">SUM(O9:O10)</f>
        <v>126000</v>
      </c>
    </row>
    <row r="12" spans="2:15" ht="17.25" customHeight="1" x14ac:dyDescent="0.25">
      <c r="B12" s="37" t="s">
        <v>20</v>
      </c>
      <c r="C12" s="38"/>
      <c r="D12" s="39"/>
      <c r="E12" s="39"/>
      <c r="F12" s="40"/>
      <c r="G12" s="41"/>
      <c r="H12" s="42"/>
      <c r="I12" s="42"/>
      <c r="J12" s="43"/>
      <c r="K12" s="43"/>
      <c r="L12" s="43"/>
      <c r="M12" s="43"/>
      <c r="N12" s="43"/>
      <c r="O12" s="43"/>
    </row>
    <row r="13" spans="2:15" ht="16.5" customHeight="1" x14ac:dyDescent="0.2">
      <c r="B13" s="44" t="s">
        <v>21</v>
      </c>
      <c r="C13" s="45"/>
      <c r="D13" s="46" t="s">
        <v>22</v>
      </c>
      <c r="E13" s="47"/>
      <c r="F13" s="48"/>
      <c r="G13" s="49"/>
      <c r="H13" s="50"/>
      <c r="I13" s="50"/>
      <c r="J13" s="51"/>
      <c r="K13" s="51"/>
      <c r="L13" s="51"/>
      <c r="M13" s="51"/>
      <c r="N13" s="51"/>
      <c r="O13" s="51"/>
    </row>
    <row r="14" spans="2:15" ht="24" customHeight="1" x14ac:dyDescent="0.2">
      <c r="B14" s="52" t="s">
        <v>23</v>
      </c>
      <c r="C14" s="53"/>
      <c r="D14" s="54" t="s">
        <v>24</v>
      </c>
      <c r="E14" s="55"/>
      <c r="F14" s="56"/>
      <c r="G14" s="57"/>
      <c r="H14" s="58"/>
      <c r="I14" s="58"/>
      <c r="J14" s="59"/>
      <c r="K14" s="59"/>
      <c r="L14" s="59"/>
      <c r="M14" s="59"/>
      <c r="N14" s="59"/>
      <c r="O14" s="59"/>
    </row>
    <row r="15" spans="2:15" ht="21" customHeight="1" x14ac:dyDescent="0.2">
      <c r="B15" s="60" t="s">
        <v>25</v>
      </c>
      <c r="C15" s="61" t="s">
        <v>26</v>
      </c>
      <c r="D15" s="62" t="s">
        <v>27</v>
      </c>
      <c r="E15" s="63" t="s">
        <v>14</v>
      </c>
      <c r="F15" s="63" t="s">
        <v>15</v>
      </c>
      <c r="G15" s="64">
        <v>0.49</v>
      </c>
      <c r="H15" s="65">
        <v>203584</v>
      </c>
      <c r="I15" s="65">
        <v>224184</v>
      </c>
      <c r="J15" s="66">
        <v>267321</v>
      </c>
      <c r="K15" s="66">
        <v>571116</v>
      </c>
      <c r="L15" s="66">
        <v>557183.02</v>
      </c>
      <c r="M15" s="66">
        <v>571116</v>
      </c>
      <c r="N15" s="66">
        <v>580000</v>
      </c>
      <c r="O15" s="66">
        <v>571116</v>
      </c>
    </row>
    <row r="16" spans="2:15" ht="28.5" customHeight="1" thickBot="1" x14ac:dyDescent="0.25">
      <c r="B16" s="67" t="s">
        <v>28</v>
      </c>
      <c r="C16" s="68" t="s">
        <v>29</v>
      </c>
      <c r="D16" s="69" t="s">
        <v>27</v>
      </c>
      <c r="E16" s="70" t="s">
        <v>14</v>
      </c>
      <c r="F16" s="70" t="s">
        <v>15</v>
      </c>
      <c r="G16" s="216">
        <v>4.2000000000000003E-2</v>
      </c>
      <c r="H16" s="71">
        <v>44162.8</v>
      </c>
      <c r="I16" s="71">
        <v>39624</v>
      </c>
      <c r="J16" s="72">
        <v>51605.75</v>
      </c>
      <c r="K16" s="72">
        <v>44664</v>
      </c>
      <c r="L16" s="72">
        <v>48875.75</v>
      </c>
      <c r="M16" s="72">
        <v>44664</v>
      </c>
      <c r="N16" s="72">
        <v>49058</v>
      </c>
      <c r="O16" s="215">
        <v>49404</v>
      </c>
    </row>
    <row r="17" spans="2:15" ht="24" customHeight="1" x14ac:dyDescent="0.2">
      <c r="B17" s="73" t="s">
        <v>30</v>
      </c>
      <c r="C17" s="74"/>
      <c r="D17" s="54" t="s">
        <v>31</v>
      </c>
      <c r="E17" s="75"/>
      <c r="F17" s="76"/>
      <c r="G17" s="77"/>
      <c r="H17" s="78"/>
      <c r="I17" s="78"/>
      <c r="J17" s="79"/>
      <c r="K17" s="79"/>
      <c r="L17" s="79"/>
      <c r="M17" s="79"/>
      <c r="N17" s="79"/>
      <c r="O17" s="79"/>
    </row>
    <row r="18" spans="2:15" ht="28.5" customHeight="1" x14ac:dyDescent="0.2">
      <c r="B18" s="80" t="s">
        <v>32</v>
      </c>
      <c r="C18" s="81" t="s">
        <v>33</v>
      </c>
      <c r="D18" s="62" t="s">
        <v>34</v>
      </c>
      <c r="E18" s="63" t="s">
        <v>35</v>
      </c>
      <c r="F18" s="63" t="s">
        <v>15</v>
      </c>
      <c r="G18" s="217">
        <v>60</v>
      </c>
      <c r="H18" s="65">
        <v>92206.5</v>
      </c>
      <c r="I18" s="65">
        <v>87360</v>
      </c>
      <c r="J18" s="66">
        <v>126295.9</v>
      </c>
      <c r="K18" s="82">
        <v>87360</v>
      </c>
      <c r="L18" s="82">
        <v>102414.8</v>
      </c>
      <c r="M18" s="82">
        <v>87360</v>
      </c>
      <c r="N18" s="82">
        <v>90000</v>
      </c>
      <c r="O18" s="218">
        <v>131040</v>
      </c>
    </row>
    <row r="19" spans="2:15" ht="28.5" customHeight="1" x14ac:dyDescent="0.2">
      <c r="B19" s="83" t="s">
        <v>36</v>
      </c>
      <c r="C19" s="84" t="s">
        <v>37</v>
      </c>
      <c r="D19" s="85" t="s">
        <v>34</v>
      </c>
      <c r="E19" s="86" t="s">
        <v>35</v>
      </c>
      <c r="F19" s="87" t="s">
        <v>15</v>
      </c>
      <c r="G19" s="295">
        <v>99</v>
      </c>
      <c r="H19" s="88">
        <v>164196</v>
      </c>
      <c r="I19" s="88">
        <v>174720</v>
      </c>
      <c r="J19" s="89">
        <v>154056</v>
      </c>
      <c r="K19" s="90">
        <v>174720</v>
      </c>
      <c r="L19" s="90">
        <v>199380</v>
      </c>
      <c r="M19" s="90">
        <v>216216</v>
      </c>
      <c r="N19" s="90">
        <v>216000</v>
      </c>
      <c r="O19" s="296">
        <v>216216</v>
      </c>
    </row>
    <row r="20" spans="2:15" ht="28.5" customHeight="1" x14ac:dyDescent="0.2">
      <c r="B20" s="83" t="s">
        <v>38</v>
      </c>
      <c r="C20" s="84" t="s">
        <v>39</v>
      </c>
      <c r="D20" s="85" t="s">
        <v>34</v>
      </c>
      <c r="E20" s="86" t="s">
        <v>35</v>
      </c>
      <c r="F20" s="87" t="s">
        <v>15</v>
      </c>
      <c r="G20" s="88">
        <v>132</v>
      </c>
      <c r="H20" s="88">
        <v>269926.8</v>
      </c>
      <c r="I20" s="88">
        <v>267696</v>
      </c>
      <c r="J20" s="89">
        <v>271741.8</v>
      </c>
      <c r="K20" s="89">
        <v>272448</v>
      </c>
      <c r="L20" s="89">
        <v>274718.40000000002</v>
      </c>
      <c r="M20" s="89">
        <v>277200</v>
      </c>
      <c r="N20" s="89">
        <v>279510</v>
      </c>
      <c r="O20" s="89">
        <v>277200</v>
      </c>
    </row>
    <row r="21" spans="2:15" ht="28.5" customHeight="1" x14ac:dyDescent="0.2">
      <c r="B21" s="91" t="s">
        <v>40</v>
      </c>
      <c r="C21" s="92" t="s">
        <v>41</v>
      </c>
      <c r="D21" s="93" t="s">
        <v>34</v>
      </c>
      <c r="E21" s="94" t="s">
        <v>35</v>
      </c>
      <c r="F21" s="94" t="s">
        <v>15</v>
      </c>
      <c r="G21" s="95">
        <v>12</v>
      </c>
      <c r="H21" s="95">
        <v>24206</v>
      </c>
      <c r="I21" s="95">
        <v>26208</v>
      </c>
      <c r="J21" s="96">
        <v>24206</v>
      </c>
      <c r="K21" s="96">
        <v>26208</v>
      </c>
      <c r="L21" s="96">
        <v>26208</v>
      </c>
      <c r="M21" s="96">
        <v>26208</v>
      </c>
      <c r="N21" s="96">
        <v>26208</v>
      </c>
      <c r="O21" s="96">
        <v>26208</v>
      </c>
    </row>
    <row r="22" spans="2:15" ht="20.25" customHeight="1" thickBot="1" x14ac:dyDescent="0.25">
      <c r="B22" s="97" t="s">
        <v>42</v>
      </c>
      <c r="C22" s="98"/>
      <c r="D22" s="99"/>
      <c r="E22" s="100"/>
      <c r="F22" s="100"/>
      <c r="G22" s="101"/>
      <c r="H22" s="102">
        <f t="shared" ref="H22:N22" si="2">H15+H16+H18+H19+H20+H21</f>
        <v>798282.1</v>
      </c>
      <c r="I22" s="102">
        <f t="shared" si="2"/>
        <v>819792</v>
      </c>
      <c r="J22" s="103">
        <f t="shared" si="2"/>
        <v>895226.45</v>
      </c>
      <c r="K22" s="104">
        <f t="shared" si="2"/>
        <v>1176516</v>
      </c>
      <c r="L22" s="104">
        <f t="shared" si="2"/>
        <v>1208779.9700000002</v>
      </c>
      <c r="M22" s="104">
        <f t="shared" si="2"/>
        <v>1222764</v>
      </c>
      <c r="N22" s="104">
        <f t="shared" si="2"/>
        <v>1240776</v>
      </c>
      <c r="O22" s="104">
        <f t="shared" ref="O22" si="3">O15+O16+O18+O19+O20+O21</f>
        <v>1271184</v>
      </c>
    </row>
    <row r="23" spans="2:15" ht="16.5" customHeight="1" thickTop="1" x14ac:dyDescent="0.2">
      <c r="B23" s="105" t="s">
        <v>43</v>
      </c>
      <c r="C23" s="106"/>
      <c r="D23" s="107" t="s">
        <v>44</v>
      </c>
      <c r="E23" s="108"/>
      <c r="F23" s="109"/>
      <c r="G23" s="110"/>
      <c r="H23" s="111"/>
      <c r="I23" s="111"/>
      <c r="J23" s="112"/>
      <c r="K23" s="112"/>
      <c r="L23" s="112"/>
      <c r="M23" s="112"/>
      <c r="N23" s="112"/>
      <c r="O23" s="112"/>
    </row>
    <row r="24" spans="2:15" ht="24" customHeight="1" x14ac:dyDescent="0.2">
      <c r="B24" s="52" t="s">
        <v>23</v>
      </c>
      <c r="C24" s="53"/>
      <c r="D24" s="54" t="s">
        <v>24</v>
      </c>
      <c r="E24" s="55"/>
      <c r="F24" s="56"/>
      <c r="G24" s="57"/>
      <c r="H24" s="58"/>
      <c r="I24" s="58"/>
      <c r="J24" s="59"/>
      <c r="K24" s="59"/>
      <c r="L24" s="59"/>
      <c r="M24" s="59"/>
      <c r="N24" s="59"/>
      <c r="O24" s="59"/>
    </row>
    <row r="25" spans="2:15" ht="28.5" customHeight="1" x14ac:dyDescent="0.2">
      <c r="B25" s="113" t="s">
        <v>45</v>
      </c>
      <c r="C25" s="114" t="s">
        <v>46</v>
      </c>
      <c r="D25" s="115" t="s">
        <v>47</v>
      </c>
      <c r="E25" s="114" t="s">
        <v>14</v>
      </c>
      <c r="F25" s="114" t="s">
        <v>48</v>
      </c>
      <c r="G25" s="116">
        <v>3</v>
      </c>
      <c r="H25" s="117">
        <v>3777900</v>
      </c>
      <c r="I25" s="117">
        <v>3777900</v>
      </c>
      <c r="J25" s="118">
        <v>3777900</v>
      </c>
      <c r="K25" s="118">
        <v>3505764</v>
      </c>
      <c r="L25" s="118">
        <v>3505860</v>
      </c>
      <c r="M25" s="118">
        <v>3505764</v>
      </c>
      <c r="N25" s="118">
        <v>3505860</v>
      </c>
      <c r="O25" s="118">
        <v>3505860</v>
      </c>
    </row>
    <row r="26" spans="2:15" ht="28.5" customHeight="1" x14ac:dyDescent="0.2">
      <c r="B26" s="119" t="s">
        <v>49</v>
      </c>
      <c r="C26" s="120" t="s">
        <v>50</v>
      </c>
      <c r="D26" s="93" t="s">
        <v>51</v>
      </c>
      <c r="E26" s="120" t="s">
        <v>14</v>
      </c>
      <c r="F26" s="120" t="s">
        <v>48</v>
      </c>
      <c r="G26" s="121" t="s">
        <v>52</v>
      </c>
      <c r="H26" s="121" t="s">
        <v>52</v>
      </c>
      <c r="I26" s="121" t="s">
        <v>52</v>
      </c>
      <c r="J26" s="122" t="s">
        <v>52</v>
      </c>
      <c r="K26" s="122" t="s">
        <v>52</v>
      </c>
      <c r="L26" s="122" t="s">
        <v>52</v>
      </c>
      <c r="M26" s="122" t="s">
        <v>52</v>
      </c>
      <c r="N26" s="122" t="s">
        <v>52</v>
      </c>
      <c r="O26" s="122" t="s">
        <v>52</v>
      </c>
    </row>
    <row r="27" spans="2:15" ht="20.25" customHeight="1" thickBot="1" x14ac:dyDescent="0.25">
      <c r="B27" s="123" t="s">
        <v>53</v>
      </c>
      <c r="C27" s="124"/>
      <c r="D27" s="125"/>
      <c r="E27" s="124"/>
      <c r="F27" s="124"/>
      <c r="G27" s="126"/>
      <c r="H27" s="127">
        <f>H25</f>
        <v>3777900</v>
      </c>
      <c r="I27" s="127">
        <f t="shared" ref="I27:L27" si="4">I25</f>
        <v>3777900</v>
      </c>
      <c r="J27" s="128">
        <f t="shared" si="4"/>
        <v>3777900</v>
      </c>
      <c r="K27" s="128">
        <f t="shared" si="4"/>
        <v>3505764</v>
      </c>
      <c r="L27" s="128">
        <f t="shared" si="4"/>
        <v>3505860</v>
      </c>
      <c r="M27" s="128">
        <f t="shared" ref="M27:N27" si="5">M25</f>
        <v>3505764</v>
      </c>
      <c r="N27" s="128">
        <f t="shared" si="5"/>
        <v>3505860</v>
      </c>
      <c r="O27" s="128">
        <f t="shared" ref="O27" si="6">O25</f>
        <v>3505860</v>
      </c>
    </row>
    <row r="28" spans="2:15" ht="24" customHeight="1" thickTop="1" thickBot="1" x14ac:dyDescent="0.3">
      <c r="B28" s="129" t="s">
        <v>54</v>
      </c>
      <c r="C28" s="130"/>
      <c r="D28" s="131"/>
      <c r="E28" s="132"/>
      <c r="F28" s="132"/>
      <c r="G28" s="133"/>
      <c r="H28" s="134">
        <f>H22+H27</f>
        <v>4576182.0999999996</v>
      </c>
      <c r="I28" s="134">
        <f t="shared" ref="I28:L28" si="7">I22+I27</f>
        <v>4597692</v>
      </c>
      <c r="J28" s="135">
        <f t="shared" si="7"/>
        <v>4673126.45</v>
      </c>
      <c r="K28" s="135">
        <f t="shared" si="7"/>
        <v>4682280</v>
      </c>
      <c r="L28" s="135">
        <f t="shared" si="7"/>
        <v>4714639.9700000007</v>
      </c>
      <c r="M28" s="135">
        <f t="shared" ref="M28:N28" si="8">M22+M27</f>
        <v>4728528</v>
      </c>
      <c r="N28" s="135">
        <f t="shared" si="8"/>
        <v>4746636</v>
      </c>
      <c r="O28" s="135">
        <f t="shared" ref="O28" si="9">O22+O27</f>
        <v>4777044</v>
      </c>
    </row>
    <row r="29" spans="2:15" ht="17.25" customHeight="1" x14ac:dyDescent="0.2"/>
    <row r="30" spans="2:15" ht="17.25" customHeight="1" x14ac:dyDescent="0.2"/>
    <row r="31" spans="2:15" ht="17.25" customHeight="1" thickBot="1" x14ac:dyDescent="0.25"/>
    <row r="32" spans="2:15" ht="12.75" customHeight="1" x14ac:dyDescent="0.2">
      <c r="B32" s="258" t="s">
        <v>55</v>
      </c>
      <c r="C32" s="261"/>
      <c r="D32" s="255" t="s">
        <v>56</v>
      </c>
      <c r="E32" s="255" t="s">
        <v>57</v>
      </c>
      <c r="F32" s="255" t="s">
        <v>8</v>
      </c>
      <c r="G32" s="255" t="s">
        <v>58</v>
      </c>
      <c r="H32" s="255" t="s">
        <v>59</v>
      </c>
      <c r="I32" s="237" t="s">
        <v>60</v>
      </c>
      <c r="J32" s="231" t="s">
        <v>113</v>
      </c>
      <c r="K32" s="237" t="s">
        <v>119</v>
      </c>
      <c r="L32" s="234" t="s">
        <v>123</v>
      </c>
      <c r="M32" s="219" t="s">
        <v>128</v>
      </c>
      <c r="N32" s="222" t="s">
        <v>127</v>
      </c>
      <c r="O32" s="228" t="s">
        <v>129</v>
      </c>
    </row>
    <row r="33" spans="2:15" ht="12.75" customHeight="1" x14ac:dyDescent="0.2">
      <c r="B33" s="259"/>
      <c r="C33" s="262"/>
      <c r="D33" s="256"/>
      <c r="E33" s="256"/>
      <c r="F33" s="256"/>
      <c r="G33" s="256"/>
      <c r="H33" s="256"/>
      <c r="I33" s="238"/>
      <c r="J33" s="232"/>
      <c r="K33" s="238"/>
      <c r="L33" s="235"/>
      <c r="M33" s="220"/>
      <c r="N33" s="223"/>
      <c r="O33" s="229"/>
    </row>
    <row r="34" spans="2:15" ht="12.75" customHeight="1" x14ac:dyDescent="0.2">
      <c r="B34" s="260"/>
      <c r="C34" s="263"/>
      <c r="D34" s="257"/>
      <c r="E34" s="257"/>
      <c r="F34" s="257"/>
      <c r="G34" s="257"/>
      <c r="H34" s="257"/>
      <c r="I34" s="239"/>
      <c r="J34" s="233"/>
      <c r="K34" s="239"/>
      <c r="L34" s="236"/>
      <c r="M34" s="221"/>
      <c r="N34" s="224"/>
      <c r="O34" s="230"/>
    </row>
    <row r="35" spans="2:15" ht="24" customHeight="1" x14ac:dyDescent="0.2">
      <c r="B35" s="136" t="s">
        <v>61</v>
      </c>
      <c r="C35" s="137"/>
      <c r="D35" s="138">
        <v>9449455.0800000001</v>
      </c>
      <c r="E35" s="138">
        <v>11567435.539999999</v>
      </c>
      <c r="F35" s="138">
        <v>11567435.539999999</v>
      </c>
      <c r="G35" s="138">
        <v>8545335.5399999991</v>
      </c>
      <c r="H35" s="138">
        <v>9463870.6400000006</v>
      </c>
      <c r="I35" s="139">
        <v>8241770.6399999997</v>
      </c>
      <c r="J35" s="139">
        <v>9463870.6400000006</v>
      </c>
      <c r="K35" s="139">
        <v>7709208.04</v>
      </c>
      <c r="L35" s="139">
        <v>7709208.04</v>
      </c>
      <c r="M35" s="139">
        <v>10324204.99</v>
      </c>
      <c r="N35" s="139">
        <v>10324204.99</v>
      </c>
      <c r="O35" s="139">
        <v>12030064.99</v>
      </c>
    </row>
    <row r="36" spans="2:15" ht="24" customHeight="1" x14ac:dyDescent="0.2">
      <c r="B36" s="140" t="s">
        <v>62</v>
      </c>
      <c r="C36" s="141"/>
      <c r="D36" s="142">
        <v>3777720</v>
      </c>
      <c r="E36" s="142">
        <v>3777900</v>
      </c>
      <c r="F36" s="142">
        <v>3777900</v>
      </c>
      <c r="G36" s="142">
        <v>3777900</v>
      </c>
      <c r="H36" s="142">
        <v>3777900</v>
      </c>
      <c r="I36" s="143">
        <v>3505764</v>
      </c>
      <c r="J36" s="143">
        <v>3777900</v>
      </c>
      <c r="K36" s="143">
        <v>3505764</v>
      </c>
      <c r="L36" s="143">
        <v>3505860</v>
      </c>
      <c r="M36" s="143">
        <v>3505860</v>
      </c>
      <c r="N36" s="143">
        <v>3505860</v>
      </c>
      <c r="O36" s="143">
        <v>3505860</v>
      </c>
    </row>
    <row r="37" spans="2:15" ht="24" customHeight="1" x14ac:dyDescent="0.2">
      <c r="B37" s="140" t="s">
        <v>63</v>
      </c>
      <c r="C37" s="144"/>
      <c r="D37" s="142">
        <v>1659739.54</v>
      </c>
      <c r="E37" s="142">
        <v>6800000</v>
      </c>
      <c r="F37" s="142">
        <v>5881464.9000000004</v>
      </c>
      <c r="G37" s="142">
        <v>5000000</v>
      </c>
      <c r="H37" s="142">
        <v>5000000</v>
      </c>
      <c r="I37" s="143">
        <v>5000000</v>
      </c>
      <c r="J37" s="143">
        <v>5532562.5999999996</v>
      </c>
      <c r="K37" s="143">
        <v>5000000</v>
      </c>
      <c r="L37" s="143">
        <v>890863.05</v>
      </c>
      <c r="M37" s="143">
        <v>4000000</v>
      </c>
      <c r="N37" s="143">
        <v>1800000</v>
      </c>
      <c r="O37" s="143">
        <v>7000000</v>
      </c>
    </row>
    <row r="38" spans="2:15" ht="24" customHeight="1" thickBot="1" x14ac:dyDescent="0.25">
      <c r="B38" s="145" t="s">
        <v>64</v>
      </c>
      <c r="C38" s="146"/>
      <c r="D38" s="147">
        <f>D35+D36-D37</f>
        <v>11567435.539999999</v>
      </c>
      <c r="E38" s="147">
        <f t="shared" ref="E38:H38" si="10">E35+E36-E37</f>
        <v>8545335.5399999991</v>
      </c>
      <c r="F38" s="147">
        <f t="shared" si="10"/>
        <v>9463870.6399999987</v>
      </c>
      <c r="G38" s="147">
        <f t="shared" si="10"/>
        <v>7323235.5399999991</v>
      </c>
      <c r="H38" s="147">
        <f t="shared" si="10"/>
        <v>8241770.6400000006</v>
      </c>
      <c r="I38" s="148">
        <f>I35+I36-I37</f>
        <v>6747534.6400000006</v>
      </c>
      <c r="J38" s="148">
        <f>J35+J36-J37</f>
        <v>7709208.040000001</v>
      </c>
      <c r="K38" s="148">
        <f>K35+K36-K37</f>
        <v>6214972.0399999991</v>
      </c>
      <c r="L38" s="148">
        <f>L35+L36-L37</f>
        <v>10324204.989999998</v>
      </c>
      <c r="M38" s="148">
        <f t="shared" ref="M38:O38" si="11">M35+M36-M37</f>
        <v>9830064.9900000002</v>
      </c>
      <c r="N38" s="148">
        <f t="shared" si="11"/>
        <v>12030064.99</v>
      </c>
      <c r="O38" s="148">
        <f t="shared" si="11"/>
        <v>8535924.9900000002</v>
      </c>
    </row>
    <row r="39" spans="2:15" ht="12.75" customHeight="1" x14ac:dyDescent="0.2">
      <c r="H39" s="149"/>
      <c r="K39" s="150"/>
    </row>
    <row r="40" spans="2:15" ht="12" customHeight="1" x14ac:dyDescent="0.2">
      <c r="H40" s="149"/>
    </row>
    <row r="41" spans="2:15" ht="24" customHeight="1" x14ac:dyDescent="0.2">
      <c r="B41" t="s">
        <v>65</v>
      </c>
      <c r="E41" s="151">
        <v>11685.88</v>
      </c>
      <c r="G41" s="152"/>
      <c r="H41" s="153"/>
      <c r="I41" s="150"/>
      <c r="J41" s="150"/>
      <c r="K41" s="150"/>
    </row>
    <row r="42" spans="2:15" ht="24" customHeight="1" x14ac:dyDescent="0.2">
      <c r="B42" t="s">
        <v>66</v>
      </c>
      <c r="E42" s="154">
        <v>1168588</v>
      </c>
      <c r="H42" s="149"/>
      <c r="I42" s="150"/>
      <c r="J42" s="150"/>
      <c r="K42" s="150"/>
    </row>
    <row r="43" spans="2:15" ht="24" customHeight="1" x14ac:dyDescent="0.2">
      <c r="B43" t="s">
        <v>67</v>
      </c>
      <c r="E43" s="155">
        <v>0</v>
      </c>
      <c r="H43" s="149"/>
      <c r="I43" s="150"/>
      <c r="J43" s="150"/>
      <c r="K43" s="150"/>
    </row>
    <row r="44" spans="2:15" ht="24" customHeight="1" x14ac:dyDescent="0.2">
      <c r="H44" s="149"/>
      <c r="I44" s="150"/>
      <c r="J44" s="150"/>
      <c r="K44" s="150"/>
    </row>
    <row r="45" spans="2:15" ht="23.25" customHeight="1" x14ac:dyDescent="0.2">
      <c r="H45" s="149"/>
    </row>
    <row r="46" spans="2:15" ht="24" customHeight="1" x14ac:dyDescent="0.2">
      <c r="H46" s="150"/>
    </row>
  </sheetData>
  <mergeCells count="31">
    <mergeCell ref="H4:H7"/>
    <mergeCell ref="I4:I7"/>
    <mergeCell ref="B2:B3"/>
    <mergeCell ref="E2:F3"/>
    <mergeCell ref="G2:G3"/>
    <mergeCell ref="B4:B7"/>
    <mergeCell ref="C4:C7"/>
    <mergeCell ref="D4:D7"/>
    <mergeCell ref="E4:E7"/>
    <mergeCell ref="F4:F7"/>
    <mergeCell ref="G4:G7"/>
    <mergeCell ref="G32:G34"/>
    <mergeCell ref="H32:H34"/>
    <mergeCell ref="I32:I34"/>
    <mergeCell ref="B32:B34"/>
    <mergeCell ref="C32:C34"/>
    <mergeCell ref="D32:D34"/>
    <mergeCell ref="E32:E34"/>
    <mergeCell ref="F32:F34"/>
    <mergeCell ref="M32:M34"/>
    <mergeCell ref="N32:N34"/>
    <mergeCell ref="O4:O7"/>
    <mergeCell ref="O32:O34"/>
    <mergeCell ref="J32:J34"/>
    <mergeCell ref="L32:L34"/>
    <mergeCell ref="K32:K34"/>
    <mergeCell ref="M4:M7"/>
    <mergeCell ref="N4:N7"/>
    <mergeCell ref="J4:J7"/>
    <mergeCell ref="K4:K7"/>
    <mergeCell ref="L4:L7"/>
  </mergeCells>
  <phoneticPr fontId="11" type="noConversion"/>
  <pageMargins left="0.70866141732283472" right="0.70866141732283472" top="0.78740157480314965" bottom="0.78740157480314965" header="0.31496062992125984" footer="0.31496062992125984"/>
  <pageSetup paperSize="9" scale="6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33"/>
  <sheetViews>
    <sheetView workbookViewId="0">
      <pane xSplit="7" ySplit="7" topLeftCell="N8" activePane="bottomRight" state="frozen"/>
      <selection pane="topRight" activeCell="H1" sqref="H1"/>
      <selection pane="bottomLeft" activeCell="A8" sqref="A8"/>
      <selection pane="bottomRight" activeCell="T12" sqref="T12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1.6640625" customWidth="1"/>
    <col min="10" max="11" width="23" customWidth="1"/>
    <col min="12" max="13" width="21.1640625" customWidth="1"/>
    <col min="14" max="14" width="22" customWidth="1"/>
    <col min="15" max="15" width="20.83203125" customWidth="1"/>
    <col min="16" max="16" width="18.6640625" customWidth="1"/>
    <col min="17" max="18" width="17.83203125" customWidth="1"/>
  </cols>
  <sheetData>
    <row r="2" spans="2:18" ht="22.5" customHeight="1" x14ac:dyDescent="0.25">
      <c r="B2" s="156" t="s">
        <v>68</v>
      </c>
    </row>
    <row r="3" spans="2:18" ht="12" thickBot="1" x14ac:dyDescent="0.25"/>
    <row r="4" spans="2:18" ht="11.25" customHeight="1" x14ac:dyDescent="0.2">
      <c r="B4" s="286" t="s">
        <v>69</v>
      </c>
      <c r="C4" s="255" t="s">
        <v>3</v>
      </c>
      <c r="D4" s="264" t="s">
        <v>4</v>
      </c>
      <c r="E4" s="280" t="s">
        <v>5</v>
      </c>
      <c r="F4" s="264" t="s">
        <v>6</v>
      </c>
      <c r="G4" s="264" t="s">
        <v>7</v>
      </c>
      <c r="H4" s="264" t="s">
        <v>8</v>
      </c>
      <c r="I4" s="267" t="s">
        <v>116</v>
      </c>
      <c r="J4" s="240" t="s">
        <v>118</v>
      </c>
      <c r="K4" s="246" t="s">
        <v>114</v>
      </c>
      <c r="L4" s="249" t="s">
        <v>117</v>
      </c>
      <c r="M4" s="252" t="s">
        <v>120</v>
      </c>
      <c r="N4" s="243" t="s">
        <v>121</v>
      </c>
      <c r="O4" s="240" t="s">
        <v>125</v>
      </c>
      <c r="P4" s="289" t="s">
        <v>126</v>
      </c>
      <c r="Q4" s="292" t="s">
        <v>131</v>
      </c>
      <c r="R4" s="225" t="s">
        <v>129</v>
      </c>
    </row>
    <row r="5" spans="2:18" x14ac:dyDescent="0.2">
      <c r="B5" s="287"/>
      <c r="C5" s="256"/>
      <c r="D5" s="265"/>
      <c r="E5" s="281"/>
      <c r="F5" s="265"/>
      <c r="G5" s="265"/>
      <c r="H5" s="265"/>
      <c r="I5" s="268"/>
      <c r="J5" s="241"/>
      <c r="K5" s="247"/>
      <c r="L5" s="250"/>
      <c r="M5" s="253"/>
      <c r="N5" s="244"/>
      <c r="O5" s="241"/>
      <c r="P5" s="290"/>
      <c r="Q5" s="293"/>
      <c r="R5" s="226"/>
    </row>
    <row r="6" spans="2:18" x14ac:dyDescent="0.2">
      <c r="B6" s="287"/>
      <c r="C6" s="256"/>
      <c r="D6" s="265"/>
      <c r="E6" s="281"/>
      <c r="F6" s="265"/>
      <c r="G6" s="265"/>
      <c r="H6" s="265"/>
      <c r="I6" s="268"/>
      <c r="J6" s="241"/>
      <c r="K6" s="247"/>
      <c r="L6" s="250"/>
      <c r="M6" s="253"/>
      <c r="N6" s="244"/>
      <c r="O6" s="241"/>
      <c r="P6" s="290"/>
      <c r="Q6" s="293"/>
      <c r="R6" s="226"/>
    </row>
    <row r="7" spans="2:18" ht="12" thickBot="1" x14ac:dyDescent="0.25">
      <c r="B7" s="288"/>
      <c r="C7" s="279"/>
      <c r="D7" s="266"/>
      <c r="E7" s="282"/>
      <c r="F7" s="266"/>
      <c r="G7" s="266"/>
      <c r="H7" s="266"/>
      <c r="I7" s="269"/>
      <c r="J7" s="242"/>
      <c r="K7" s="248"/>
      <c r="L7" s="251"/>
      <c r="M7" s="254"/>
      <c r="N7" s="245"/>
      <c r="O7" s="242"/>
      <c r="P7" s="291"/>
      <c r="Q7" s="294"/>
      <c r="R7" s="227"/>
    </row>
    <row r="8" spans="2:18" ht="24" customHeight="1" x14ac:dyDescent="0.2">
      <c r="B8" s="157" t="s">
        <v>70</v>
      </c>
      <c r="C8" s="158" t="s">
        <v>71</v>
      </c>
      <c r="D8" s="159" t="s">
        <v>72</v>
      </c>
      <c r="E8" s="160" t="s">
        <v>73</v>
      </c>
      <c r="F8" s="19" t="s">
        <v>15</v>
      </c>
      <c r="G8" s="161" t="s">
        <v>74</v>
      </c>
      <c r="H8" s="21">
        <v>161765.82999999999</v>
      </c>
      <c r="I8" s="21">
        <v>183264</v>
      </c>
      <c r="J8" s="22">
        <v>193992</v>
      </c>
      <c r="K8" s="22">
        <v>184308</v>
      </c>
      <c r="L8" s="22">
        <v>210120</v>
      </c>
      <c r="M8" s="22">
        <v>210120</v>
      </c>
      <c r="N8" s="22">
        <v>180141</v>
      </c>
      <c r="O8" s="22">
        <v>210120</v>
      </c>
      <c r="P8" s="22">
        <v>213672</v>
      </c>
      <c r="Q8" s="22">
        <v>190000</v>
      </c>
      <c r="R8" s="22">
        <v>214248</v>
      </c>
    </row>
    <row r="9" spans="2:18" ht="24" customHeight="1" x14ac:dyDescent="0.2">
      <c r="B9" s="83" t="s">
        <v>75</v>
      </c>
      <c r="C9" s="84" t="s">
        <v>76</v>
      </c>
      <c r="D9" s="85" t="s">
        <v>72</v>
      </c>
      <c r="E9" s="86" t="s">
        <v>73</v>
      </c>
      <c r="F9" s="162" t="s">
        <v>15</v>
      </c>
      <c r="G9" s="163" t="s">
        <v>74</v>
      </c>
      <c r="H9" s="142">
        <v>179018.21</v>
      </c>
      <c r="I9" s="142">
        <v>197364</v>
      </c>
      <c r="J9" s="143">
        <v>193157</v>
      </c>
      <c r="K9" s="143">
        <v>210752</v>
      </c>
      <c r="L9" s="143">
        <v>194220</v>
      </c>
      <c r="M9" s="143">
        <v>198654</v>
      </c>
      <c r="N9" s="143">
        <v>219559</v>
      </c>
      <c r="O9" s="143">
        <v>220742</v>
      </c>
      <c r="P9" s="143">
        <v>221256</v>
      </c>
      <c r="Q9" s="143">
        <v>225000</v>
      </c>
      <c r="R9" s="143">
        <v>221256</v>
      </c>
    </row>
    <row r="10" spans="2:18" ht="24" customHeight="1" x14ac:dyDescent="0.2">
      <c r="B10" s="83" t="s">
        <v>77</v>
      </c>
      <c r="C10" s="84" t="s">
        <v>78</v>
      </c>
      <c r="D10" s="85" t="s">
        <v>72</v>
      </c>
      <c r="E10" s="86" t="s">
        <v>73</v>
      </c>
      <c r="F10" s="162" t="s">
        <v>15</v>
      </c>
      <c r="G10" s="163" t="s">
        <v>74</v>
      </c>
      <c r="H10" s="142">
        <v>192803.11</v>
      </c>
      <c r="I10" s="142">
        <v>169728</v>
      </c>
      <c r="J10" s="143">
        <v>170528</v>
      </c>
      <c r="K10" s="143">
        <v>218233</v>
      </c>
      <c r="L10" s="143">
        <v>169728</v>
      </c>
      <c r="M10" s="143">
        <v>175304</v>
      </c>
      <c r="N10" s="143">
        <v>217508</v>
      </c>
      <c r="O10" s="143">
        <v>218680</v>
      </c>
      <c r="P10" s="143">
        <v>238170</v>
      </c>
      <c r="Q10" s="143">
        <v>225000</v>
      </c>
      <c r="R10" s="143">
        <v>240588</v>
      </c>
    </row>
    <row r="11" spans="2:18" ht="24" customHeight="1" x14ac:dyDescent="0.2">
      <c r="B11" s="91" t="s">
        <v>79</v>
      </c>
      <c r="C11" s="92" t="s">
        <v>80</v>
      </c>
      <c r="D11" s="93" t="s">
        <v>72</v>
      </c>
      <c r="E11" s="164" t="s">
        <v>73</v>
      </c>
      <c r="F11" s="165" t="s">
        <v>15</v>
      </c>
      <c r="G11" s="166" t="s">
        <v>74</v>
      </c>
      <c r="H11" s="167">
        <v>182089.85</v>
      </c>
      <c r="I11" s="167">
        <v>188028</v>
      </c>
      <c r="J11" s="168">
        <v>184374</v>
      </c>
      <c r="K11" s="168">
        <v>219884</v>
      </c>
      <c r="L11" s="168">
        <v>180720</v>
      </c>
      <c r="M11" s="168">
        <v>191076</v>
      </c>
      <c r="N11" s="168">
        <v>224375</v>
      </c>
      <c r="O11" s="168">
        <v>225584</v>
      </c>
      <c r="P11" s="168">
        <v>227680</v>
      </c>
      <c r="Q11" s="168">
        <v>230000</v>
      </c>
      <c r="R11" s="168">
        <v>227652</v>
      </c>
    </row>
    <row r="12" spans="2:18" ht="24" customHeight="1" x14ac:dyDescent="0.2">
      <c r="B12" s="169" t="s">
        <v>81</v>
      </c>
      <c r="C12" s="170"/>
      <c r="D12" s="171"/>
      <c r="E12" s="172"/>
      <c r="F12" s="173"/>
      <c r="G12" s="174"/>
      <c r="H12" s="175">
        <f>SUM(H8:H11)</f>
        <v>715676.99999999988</v>
      </c>
      <c r="I12" s="175">
        <f t="shared" ref="I12:M12" si="0">SUM(I8:I11)</f>
        <v>738384</v>
      </c>
      <c r="J12" s="176">
        <f t="shared" si="0"/>
        <v>742051</v>
      </c>
      <c r="K12" s="176">
        <f t="shared" si="0"/>
        <v>833177</v>
      </c>
      <c r="L12" s="176">
        <f t="shared" si="0"/>
        <v>754788</v>
      </c>
      <c r="M12" s="176">
        <f t="shared" si="0"/>
        <v>775154</v>
      </c>
      <c r="N12" s="176">
        <f t="shared" ref="N12:P12" si="1">SUM(N8:N11)</f>
        <v>841583</v>
      </c>
      <c r="O12" s="176">
        <f t="shared" si="1"/>
        <v>875126</v>
      </c>
      <c r="P12" s="176">
        <f t="shared" si="1"/>
        <v>900778</v>
      </c>
      <c r="Q12" s="176">
        <f t="shared" ref="Q12:R12" si="2">SUM(Q8:Q11)</f>
        <v>870000</v>
      </c>
      <c r="R12" s="176">
        <f t="shared" si="2"/>
        <v>903744</v>
      </c>
    </row>
    <row r="13" spans="2:18" ht="24" customHeight="1" x14ac:dyDescent="0.2">
      <c r="B13" s="177" t="s">
        <v>82</v>
      </c>
      <c r="C13" s="178" t="s">
        <v>83</v>
      </c>
      <c r="D13" s="179" t="s">
        <v>72</v>
      </c>
      <c r="E13" s="180" t="s">
        <v>73</v>
      </c>
      <c r="F13" s="181" t="s">
        <v>15</v>
      </c>
      <c r="G13" s="182" t="s">
        <v>74</v>
      </c>
      <c r="H13" s="183">
        <v>342734.71</v>
      </c>
      <c r="I13" s="183">
        <v>412236</v>
      </c>
      <c r="J13" s="184">
        <v>414336</v>
      </c>
      <c r="K13" s="184">
        <v>342191.05</v>
      </c>
      <c r="L13" s="184">
        <v>420636</v>
      </c>
      <c r="M13" s="184">
        <v>424296</v>
      </c>
      <c r="N13" s="184">
        <v>385234.11</v>
      </c>
      <c r="O13" s="184">
        <v>427956</v>
      </c>
      <c r="P13" s="184">
        <v>432724</v>
      </c>
      <c r="Q13" s="184">
        <v>400000</v>
      </c>
      <c r="R13" s="184">
        <v>435108</v>
      </c>
    </row>
    <row r="14" spans="2:18" ht="24" customHeight="1" x14ac:dyDescent="0.2">
      <c r="B14" s="83" t="s">
        <v>84</v>
      </c>
      <c r="C14" s="84" t="s">
        <v>85</v>
      </c>
      <c r="D14" s="85" t="s">
        <v>72</v>
      </c>
      <c r="E14" s="86" t="s">
        <v>73</v>
      </c>
      <c r="F14" s="162" t="s">
        <v>15</v>
      </c>
      <c r="G14" s="163" t="s">
        <v>74</v>
      </c>
      <c r="H14" s="142">
        <v>391164.15999999997</v>
      </c>
      <c r="I14" s="142">
        <v>490596</v>
      </c>
      <c r="J14" s="143">
        <v>487069</v>
      </c>
      <c r="K14" s="143">
        <v>383575.39</v>
      </c>
      <c r="L14" s="143">
        <v>489372</v>
      </c>
      <c r="M14" s="143">
        <v>492072</v>
      </c>
      <c r="N14" s="143">
        <v>432253.44999999995</v>
      </c>
      <c r="O14" s="143">
        <v>494772</v>
      </c>
      <c r="P14" s="143">
        <v>516572</v>
      </c>
      <c r="Q14" s="143">
        <v>450000</v>
      </c>
      <c r="R14" s="143">
        <v>515916</v>
      </c>
    </row>
    <row r="15" spans="2:18" ht="24" customHeight="1" x14ac:dyDescent="0.2">
      <c r="B15" s="83" t="s">
        <v>86</v>
      </c>
      <c r="C15" s="84" t="s">
        <v>87</v>
      </c>
      <c r="D15" s="85" t="s">
        <v>72</v>
      </c>
      <c r="E15" s="86" t="s">
        <v>73</v>
      </c>
      <c r="F15" s="162" t="s">
        <v>15</v>
      </c>
      <c r="G15" s="163" t="s">
        <v>74</v>
      </c>
      <c r="H15" s="142">
        <v>451970.06</v>
      </c>
      <c r="I15" s="142">
        <v>498084</v>
      </c>
      <c r="J15" s="143">
        <v>505154</v>
      </c>
      <c r="K15" s="143">
        <v>443316.12</v>
      </c>
      <c r="L15" s="143">
        <v>509424</v>
      </c>
      <c r="M15" s="143">
        <v>512298</v>
      </c>
      <c r="N15" s="143">
        <v>499046.12</v>
      </c>
      <c r="O15" s="143">
        <v>515172</v>
      </c>
      <c r="P15" s="143">
        <v>513952</v>
      </c>
      <c r="Q15" s="143">
        <v>520000</v>
      </c>
      <c r="R15" s="143">
        <v>520380</v>
      </c>
    </row>
    <row r="16" spans="2:18" ht="24" customHeight="1" x14ac:dyDescent="0.2">
      <c r="B16" s="91" t="s">
        <v>88</v>
      </c>
      <c r="C16" s="92" t="s">
        <v>89</v>
      </c>
      <c r="D16" s="93" t="s">
        <v>72</v>
      </c>
      <c r="E16" s="164" t="s">
        <v>73</v>
      </c>
      <c r="F16" s="165" t="s">
        <v>15</v>
      </c>
      <c r="G16" s="166" t="s">
        <v>74</v>
      </c>
      <c r="H16" s="167">
        <v>381135.06</v>
      </c>
      <c r="I16" s="167">
        <v>448188</v>
      </c>
      <c r="J16" s="168">
        <v>445434</v>
      </c>
      <c r="K16" s="168">
        <v>384521.02999999997</v>
      </c>
      <c r="L16" s="168">
        <v>442680</v>
      </c>
      <c r="M16" s="168">
        <v>444590</v>
      </c>
      <c r="N16" s="168">
        <v>431983.99999999994</v>
      </c>
      <c r="O16" s="168">
        <v>445692</v>
      </c>
      <c r="P16" s="168">
        <v>462568</v>
      </c>
      <c r="Q16" s="168">
        <v>460000</v>
      </c>
      <c r="R16" s="168">
        <v>471516</v>
      </c>
    </row>
    <row r="17" spans="2:18" ht="24" customHeight="1" x14ac:dyDescent="0.2">
      <c r="B17" s="185" t="s">
        <v>90</v>
      </c>
      <c r="C17" s="186"/>
      <c r="D17" s="187"/>
      <c r="E17" s="188"/>
      <c r="F17" s="189"/>
      <c r="G17" s="190"/>
      <c r="H17" s="191">
        <f>SUM(H13:H16)</f>
        <v>1567003.99</v>
      </c>
      <c r="I17" s="191">
        <f t="shared" ref="I17:M17" si="3">SUM(I13:I16)</f>
        <v>1849104</v>
      </c>
      <c r="J17" s="192">
        <f t="shared" si="3"/>
        <v>1851993</v>
      </c>
      <c r="K17" s="192">
        <f t="shared" si="3"/>
        <v>1553603.59</v>
      </c>
      <c r="L17" s="192">
        <f t="shared" si="3"/>
        <v>1862112</v>
      </c>
      <c r="M17" s="192">
        <f t="shared" si="3"/>
        <v>1873256</v>
      </c>
      <c r="N17" s="192">
        <f t="shared" ref="N17:P17" si="4">SUM(N13:N16)</f>
        <v>1748517.68</v>
      </c>
      <c r="O17" s="192">
        <f t="shared" si="4"/>
        <v>1883592</v>
      </c>
      <c r="P17" s="192">
        <f t="shared" si="4"/>
        <v>1925816</v>
      </c>
      <c r="Q17" s="192">
        <f t="shared" ref="Q17:R17" si="5">SUM(Q13:Q16)</f>
        <v>1830000</v>
      </c>
      <c r="R17" s="192">
        <f t="shared" si="5"/>
        <v>1942920</v>
      </c>
    </row>
    <row r="18" spans="2:18" ht="24" customHeight="1" x14ac:dyDescent="0.2">
      <c r="B18" s="177" t="s">
        <v>91</v>
      </c>
      <c r="C18" s="178" t="s">
        <v>92</v>
      </c>
      <c r="D18" s="179" t="s">
        <v>93</v>
      </c>
      <c r="E18" s="180" t="s">
        <v>73</v>
      </c>
      <c r="F18" s="181" t="s">
        <v>15</v>
      </c>
      <c r="G18" s="182" t="s">
        <v>74</v>
      </c>
      <c r="H18" s="183">
        <v>513757.3</v>
      </c>
      <c r="I18" s="183">
        <v>540360</v>
      </c>
      <c r="J18" s="184">
        <v>545913</v>
      </c>
      <c r="K18" s="184">
        <v>485825.41000000003</v>
      </c>
      <c r="L18" s="184">
        <v>555696</v>
      </c>
      <c r="M18" s="184">
        <v>555696</v>
      </c>
      <c r="N18" s="184">
        <v>529337.72000000009</v>
      </c>
      <c r="O18" s="184">
        <v>555696</v>
      </c>
      <c r="P18" s="184">
        <v>567696</v>
      </c>
      <c r="Q18" s="184">
        <v>500000</v>
      </c>
      <c r="R18" s="184">
        <v>567696</v>
      </c>
    </row>
    <row r="19" spans="2:18" ht="24" customHeight="1" x14ac:dyDescent="0.2">
      <c r="B19" s="83" t="s">
        <v>94</v>
      </c>
      <c r="C19" s="84" t="s">
        <v>95</v>
      </c>
      <c r="D19" s="85" t="s">
        <v>93</v>
      </c>
      <c r="E19" s="86" t="s">
        <v>73</v>
      </c>
      <c r="F19" s="162" t="s">
        <v>15</v>
      </c>
      <c r="G19" s="163" t="s">
        <v>74</v>
      </c>
      <c r="H19" s="142">
        <v>526993.77</v>
      </c>
      <c r="I19" s="142">
        <v>578172</v>
      </c>
      <c r="J19" s="143">
        <v>577516</v>
      </c>
      <c r="K19" s="143">
        <v>487790.93</v>
      </c>
      <c r="L19" s="143">
        <v>579780</v>
      </c>
      <c r="M19" s="143">
        <v>582498</v>
      </c>
      <c r="N19" s="143">
        <v>525180.18999999994</v>
      </c>
      <c r="O19" s="143">
        <v>585216</v>
      </c>
      <c r="P19" s="143">
        <v>618984</v>
      </c>
      <c r="Q19" s="143">
        <v>505000</v>
      </c>
      <c r="R19" s="143">
        <v>622632</v>
      </c>
    </row>
    <row r="20" spans="2:18" ht="24" customHeight="1" x14ac:dyDescent="0.2">
      <c r="B20" s="83" t="s">
        <v>96</v>
      </c>
      <c r="C20" s="84" t="s">
        <v>97</v>
      </c>
      <c r="D20" s="85" t="s">
        <v>93</v>
      </c>
      <c r="E20" s="86" t="s">
        <v>73</v>
      </c>
      <c r="F20" s="162" t="s">
        <v>15</v>
      </c>
      <c r="G20" s="163" t="s">
        <v>74</v>
      </c>
      <c r="H20" s="142">
        <v>517980.71</v>
      </c>
      <c r="I20" s="142">
        <v>592284</v>
      </c>
      <c r="J20" s="143">
        <v>594696</v>
      </c>
      <c r="K20" s="143">
        <v>488412.49</v>
      </c>
      <c r="L20" s="143">
        <v>597108</v>
      </c>
      <c r="M20" s="143">
        <v>599442</v>
      </c>
      <c r="N20" s="143">
        <v>529366.64</v>
      </c>
      <c r="O20" s="143">
        <v>601776</v>
      </c>
      <c r="P20" s="143">
        <v>601848</v>
      </c>
      <c r="Q20" s="143">
        <v>510000</v>
      </c>
      <c r="R20" s="143">
        <v>603180</v>
      </c>
    </row>
    <row r="21" spans="2:18" ht="24" customHeight="1" x14ac:dyDescent="0.2">
      <c r="B21" s="91" t="s">
        <v>98</v>
      </c>
      <c r="C21" s="92" t="s">
        <v>99</v>
      </c>
      <c r="D21" s="93" t="s">
        <v>93</v>
      </c>
      <c r="E21" s="164" t="s">
        <v>73</v>
      </c>
      <c r="F21" s="165" t="s">
        <v>15</v>
      </c>
      <c r="G21" s="166" t="s">
        <v>74</v>
      </c>
      <c r="H21" s="167">
        <v>536249.46</v>
      </c>
      <c r="I21" s="167">
        <v>601116</v>
      </c>
      <c r="J21" s="168">
        <v>599616</v>
      </c>
      <c r="K21" s="168">
        <v>501905.71</v>
      </c>
      <c r="L21" s="168">
        <v>598116</v>
      </c>
      <c r="M21" s="168">
        <v>598116</v>
      </c>
      <c r="N21" s="168">
        <v>529174.87</v>
      </c>
      <c r="O21" s="168">
        <v>598116</v>
      </c>
      <c r="P21" s="168">
        <v>599558</v>
      </c>
      <c r="Q21" s="168">
        <v>510000</v>
      </c>
      <c r="R21" s="168">
        <v>600588</v>
      </c>
    </row>
    <row r="22" spans="2:18" ht="24" customHeight="1" x14ac:dyDescent="0.2">
      <c r="B22" s="193" t="s">
        <v>100</v>
      </c>
      <c r="C22" s="194"/>
      <c r="D22" s="195"/>
      <c r="E22" s="196"/>
      <c r="F22" s="197"/>
      <c r="G22" s="198"/>
      <c r="H22" s="199">
        <f>SUM(H18:H21)</f>
        <v>2094981.24</v>
      </c>
      <c r="I22" s="199">
        <f t="shared" ref="I22:M22" si="6">SUM(I18:I21)</f>
        <v>2311932</v>
      </c>
      <c r="J22" s="200">
        <f t="shared" si="6"/>
        <v>2317741</v>
      </c>
      <c r="K22" s="200">
        <f t="shared" si="6"/>
        <v>1963934.54</v>
      </c>
      <c r="L22" s="200">
        <f t="shared" si="6"/>
        <v>2330700</v>
      </c>
      <c r="M22" s="200">
        <f t="shared" si="6"/>
        <v>2335752</v>
      </c>
      <c r="N22" s="200">
        <f t="shared" ref="N22:P22" si="7">SUM(N18:N21)</f>
        <v>2113059.4200000004</v>
      </c>
      <c r="O22" s="200">
        <f t="shared" si="7"/>
        <v>2340804</v>
      </c>
      <c r="P22" s="200">
        <f t="shared" si="7"/>
        <v>2388086</v>
      </c>
      <c r="Q22" s="200">
        <f t="shared" ref="Q22:R22" si="8">SUM(Q18:Q21)</f>
        <v>2025000</v>
      </c>
      <c r="R22" s="200">
        <f t="shared" si="8"/>
        <v>2394096</v>
      </c>
    </row>
    <row r="23" spans="2:18" ht="24" customHeight="1" x14ac:dyDescent="0.2">
      <c r="B23" s="177" t="s">
        <v>101</v>
      </c>
      <c r="C23" s="178" t="s">
        <v>102</v>
      </c>
      <c r="D23" s="179" t="s">
        <v>103</v>
      </c>
      <c r="E23" s="181" t="s">
        <v>14</v>
      </c>
      <c r="F23" s="181" t="s">
        <v>15</v>
      </c>
      <c r="G23" s="201">
        <v>6.4000000000000001E-2</v>
      </c>
      <c r="H23" s="183">
        <v>75693</v>
      </c>
      <c r="I23" s="183">
        <v>71856</v>
      </c>
      <c r="J23" s="184">
        <v>72866</v>
      </c>
      <c r="K23" s="184">
        <v>75735</v>
      </c>
      <c r="L23" s="184">
        <v>75252</v>
      </c>
      <c r="M23" s="184">
        <v>72252</v>
      </c>
      <c r="N23" s="184">
        <v>73774</v>
      </c>
      <c r="O23" s="184">
        <v>75252</v>
      </c>
      <c r="P23" s="184">
        <v>75276</v>
      </c>
      <c r="Q23" s="184">
        <v>73153</v>
      </c>
      <c r="R23" s="184">
        <v>75276</v>
      </c>
    </row>
    <row r="24" spans="2:18" ht="24" customHeight="1" x14ac:dyDescent="0.2">
      <c r="B24" s="83" t="s">
        <v>104</v>
      </c>
      <c r="C24" s="84" t="s">
        <v>105</v>
      </c>
      <c r="D24" s="85" t="s">
        <v>103</v>
      </c>
      <c r="E24" s="162" t="s">
        <v>14</v>
      </c>
      <c r="F24" s="162" t="s">
        <v>15</v>
      </c>
      <c r="G24" s="202">
        <v>0</v>
      </c>
      <c r="H24" s="142">
        <v>104201.4</v>
      </c>
      <c r="I24" s="142">
        <v>100176</v>
      </c>
      <c r="J24" s="143">
        <v>100176</v>
      </c>
      <c r="K24" s="143">
        <v>121188.43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</row>
    <row r="25" spans="2:18" ht="24" customHeight="1" x14ac:dyDescent="0.2">
      <c r="B25" s="83" t="s">
        <v>106</v>
      </c>
      <c r="C25" s="84" t="s">
        <v>107</v>
      </c>
      <c r="D25" s="85" t="s">
        <v>103</v>
      </c>
      <c r="E25" s="162" t="s">
        <v>14</v>
      </c>
      <c r="F25" s="162" t="s">
        <v>15</v>
      </c>
      <c r="G25" s="202">
        <v>6.2E-2</v>
      </c>
      <c r="H25" s="142">
        <v>73109</v>
      </c>
      <c r="I25" s="142">
        <v>51420</v>
      </c>
      <c r="J25" s="143">
        <v>51420</v>
      </c>
      <c r="K25" s="143">
        <v>74843</v>
      </c>
      <c r="L25" s="143">
        <v>72984</v>
      </c>
      <c r="M25" s="143">
        <v>72984</v>
      </c>
      <c r="N25" s="143">
        <v>77098</v>
      </c>
      <c r="O25" s="143">
        <v>72984</v>
      </c>
      <c r="P25" s="143">
        <v>72984</v>
      </c>
      <c r="Q25" s="143">
        <v>79386</v>
      </c>
      <c r="R25" s="143">
        <v>72984</v>
      </c>
    </row>
    <row r="26" spans="2:18" ht="24" customHeight="1" x14ac:dyDescent="0.2">
      <c r="B26" s="83" t="s">
        <v>108</v>
      </c>
      <c r="C26" s="84" t="s">
        <v>109</v>
      </c>
      <c r="D26" s="85" t="s">
        <v>103</v>
      </c>
      <c r="E26" s="162" t="s">
        <v>14</v>
      </c>
      <c r="F26" s="162" t="s">
        <v>15</v>
      </c>
      <c r="G26" s="202">
        <v>0.18</v>
      </c>
      <c r="H26" s="142">
        <v>212544</v>
      </c>
      <c r="I26" s="142">
        <v>215628</v>
      </c>
      <c r="J26" s="143">
        <v>215628</v>
      </c>
      <c r="K26" s="143">
        <v>212544</v>
      </c>
      <c r="L26" s="143">
        <v>213528</v>
      </c>
      <c r="M26" s="143">
        <v>213528</v>
      </c>
      <c r="N26" s="143">
        <v>212544</v>
      </c>
      <c r="O26" s="143">
        <v>277586</v>
      </c>
      <c r="P26" s="143">
        <v>278508</v>
      </c>
      <c r="Q26" s="143">
        <v>276336</v>
      </c>
      <c r="R26" s="143">
        <v>278508</v>
      </c>
    </row>
    <row r="27" spans="2:18" ht="24" customHeight="1" x14ac:dyDescent="0.2">
      <c r="B27" s="203" t="s">
        <v>110</v>
      </c>
      <c r="C27" s="204" t="s">
        <v>111</v>
      </c>
      <c r="D27" s="205" t="s">
        <v>103</v>
      </c>
      <c r="E27" s="26" t="s">
        <v>14</v>
      </c>
      <c r="F27" s="26" t="s">
        <v>15</v>
      </c>
      <c r="G27" s="206">
        <v>0.2</v>
      </c>
      <c r="H27" s="28">
        <v>235886.59</v>
      </c>
      <c r="I27" s="28">
        <v>216564</v>
      </c>
      <c r="J27" s="29">
        <v>218296</v>
      </c>
      <c r="K27" s="29">
        <v>241799</v>
      </c>
      <c r="L27" s="29">
        <v>238788</v>
      </c>
      <c r="M27" s="29">
        <v>238788</v>
      </c>
      <c r="N27" s="29">
        <v>237480</v>
      </c>
      <c r="O27" s="29">
        <v>238788</v>
      </c>
      <c r="P27" s="29">
        <v>238872</v>
      </c>
      <c r="Q27" s="29">
        <v>229275</v>
      </c>
      <c r="R27" s="29">
        <v>238872</v>
      </c>
    </row>
    <row r="28" spans="2:18" ht="24" customHeight="1" thickBot="1" x14ac:dyDescent="0.25">
      <c r="B28" s="207" t="s">
        <v>112</v>
      </c>
      <c r="C28" s="208"/>
      <c r="D28" s="209"/>
      <c r="E28" s="210"/>
      <c r="F28" s="210"/>
      <c r="G28" s="211"/>
      <c r="H28" s="212">
        <f>H12+H17+H22+H23+H24+H25+H26+H27</f>
        <v>5079096.22</v>
      </c>
      <c r="I28" s="212">
        <f t="shared" ref="I28:M28" si="9">I12+I17+I22+I23+I24+I25+I26+I27</f>
        <v>5555064</v>
      </c>
      <c r="J28" s="213">
        <f t="shared" si="9"/>
        <v>5570171</v>
      </c>
      <c r="K28" s="213">
        <f t="shared" si="9"/>
        <v>5076824.5599999996</v>
      </c>
      <c r="L28" s="213">
        <f t="shared" si="9"/>
        <v>5548152</v>
      </c>
      <c r="M28" s="213">
        <f t="shared" si="9"/>
        <v>5581714</v>
      </c>
      <c r="N28" s="213">
        <f t="shared" ref="N28:P28" si="10">N12+N17+N22+N23+N24+N25+N26+N27</f>
        <v>5304056.0999999996</v>
      </c>
      <c r="O28" s="213">
        <f t="shared" si="10"/>
        <v>5764132</v>
      </c>
      <c r="P28" s="213">
        <f t="shared" si="10"/>
        <v>5880320</v>
      </c>
      <c r="Q28" s="213">
        <f t="shared" ref="Q28:R28" si="11">Q12+Q17+Q22+Q23+Q24+Q25+Q26+Q27</f>
        <v>5383150</v>
      </c>
      <c r="R28" s="213">
        <f t="shared" si="11"/>
        <v>5906400</v>
      </c>
    </row>
    <row r="29" spans="2:18" ht="16.5" customHeight="1" x14ac:dyDescent="0.2"/>
    <row r="31" spans="2:18" ht="17.25" customHeight="1" x14ac:dyDescent="0.2">
      <c r="B31" t="s">
        <v>65</v>
      </c>
      <c r="E31" s="151">
        <v>11685.88</v>
      </c>
    </row>
    <row r="32" spans="2:18" ht="17.25" customHeight="1" x14ac:dyDescent="0.2">
      <c r="B32" t="s">
        <v>66</v>
      </c>
      <c r="E32" s="154">
        <v>1168588</v>
      </c>
    </row>
    <row r="33" spans="2:5" ht="17.25" customHeight="1" x14ac:dyDescent="0.2">
      <c r="B33" t="s">
        <v>67</v>
      </c>
      <c r="E33" s="155">
        <v>0</v>
      </c>
    </row>
  </sheetData>
  <mergeCells count="17">
    <mergeCell ref="L4:L7"/>
    <mergeCell ref="M4:M7"/>
    <mergeCell ref="K4:K7"/>
    <mergeCell ref="R4:R7"/>
    <mergeCell ref="B4:B7"/>
    <mergeCell ref="C4:C7"/>
    <mergeCell ref="D4:D7"/>
    <mergeCell ref="E4:E7"/>
    <mergeCell ref="F4:F7"/>
    <mergeCell ref="O4:O7"/>
    <mergeCell ref="P4:P7"/>
    <mergeCell ref="Q4:Q7"/>
    <mergeCell ref="N4:N7"/>
    <mergeCell ref="G4:G7"/>
    <mergeCell ref="H4:H7"/>
    <mergeCell ref="I4:I7"/>
    <mergeCell ref="J4:J7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Služby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Uzivatel</cp:lastModifiedBy>
  <cp:lastPrinted>2018-11-19T19:38:06Z</cp:lastPrinted>
  <dcterms:created xsi:type="dcterms:W3CDTF">2018-11-19T19:09:23Z</dcterms:created>
  <dcterms:modified xsi:type="dcterms:W3CDTF">2020-11-04T17:56:09Z</dcterms:modified>
</cp:coreProperties>
</file>